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20" yWindow="-120" windowWidth="20736" windowHeight="11040" tabRatio="977"/>
  </bookViews>
  <sheets>
    <sheet name="Form 1" sheetId="1" r:id="rId1"/>
    <sheet name="Form 2" sheetId="2" r:id="rId2"/>
    <sheet name="form 3" sheetId="40" r:id="rId3"/>
    <sheet name="Form 4" sheetId="4" r:id="rId4"/>
    <sheet name="form 5" sheetId="26" r:id="rId5"/>
    <sheet name="form 5 lanjutan" sheetId="6" r:id="rId6"/>
    <sheet name="Form 6" sheetId="41" r:id="rId7"/>
    <sheet name="Form 7" sheetId="8" r:id="rId8"/>
    <sheet name="form 7 lanj 1" sheetId="9" r:id="rId9"/>
    <sheet name="form 7 lanj 2" sheetId="13" r:id="rId10"/>
    <sheet name="LANSIA  " sheetId="38" r:id="rId11"/>
    <sheet name="LAP RENSTRA 2015" sheetId="10" state="hidden" r:id="rId12"/>
    <sheet name="Sheet2" sheetId="11" state="hidden" r:id="rId13"/>
    <sheet name="Sheet3" sheetId="12" state="hidden" r:id="rId14"/>
    <sheet name="F0RM 8 " sheetId="39" r:id="rId15"/>
    <sheet name="MORBIDITAS Lansia" sheetId="36" r:id="rId16"/>
    <sheet name="DATA PROGRAM" sheetId="17" r:id="rId17"/>
    <sheet name="K1 MURNI K1 AKSES" sheetId="21" r:id="rId18"/>
    <sheet name="DATA KB BARU" sheetId="23" r:id="rId19"/>
    <sheet name="JUMLAH TENAGA TERLATIH" sheetId="22" r:id="rId20"/>
    <sheet name="DATA  IBU RESTI" sheetId="24" r:id="rId21"/>
  </sheets>
  <externalReferences>
    <externalReference r:id="rId22"/>
    <externalReference r:id="rId23"/>
  </externalReferences>
  <definedNames>
    <definedName name="_xlnm.Print_Area" localSheetId="16">'DATA PROGRAM'!$A$4:$GK$23</definedName>
    <definedName name="_xlnm.Print_Area" localSheetId="14">'F0RM 8 '!$A$1:$EP$38</definedName>
    <definedName name="_xlnm.Print_Area" localSheetId="0">'Form 1'!$A$1:$CR$34</definedName>
    <definedName name="_xlnm.Print_Area" localSheetId="1">'Form 2'!$A$1:$CH$35</definedName>
    <definedName name="_xlnm.Print_Area" localSheetId="2">'form 3'!$A$1:$BT$32</definedName>
    <definedName name="_xlnm.Print_Area" localSheetId="3">'Form 4'!$A$1:$AQ$33</definedName>
    <definedName name="_xlnm.Print_Area" localSheetId="5">'form 5 lanjutan'!$A$1:$AB$37</definedName>
    <definedName name="_xlnm.Print_Area" localSheetId="7">'Form 7'!$A$1:$AQ$28</definedName>
    <definedName name="_xlnm.Print_Area" localSheetId="8">'form 7 lanj 1'!$A$1:$R$37</definedName>
    <definedName name="_xlnm.Print_Area" localSheetId="9">'form 7 lanj 2'!$A$1:$AD$39</definedName>
    <definedName name="_xlnm.Print_Area" localSheetId="17">'K1 MURNI K1 AKSES'!$A$1:$M$25</definedName>
    <definedName name="_xlnm.Print_Area" localSheetId="11">'LAP RENSTRA 2015'!$A$1:$K$25</definedName>
    <definedName name="_xlnm.Print_Titles" localSheetId="0">'Form 1'!$A:$B</definedName>
    <definedName name="_xlnm.Print_Titles" localSheetId="1">'Form 2'!$A:$B</definedName>
    <definedName name="_xlnm.Print_Titles" localSheetId="2">'form 3'!$A:$B</definedName>
    <definedName name="_xlnm.Print_Titles" localSheetId="3">'Form 4'!$A:$B</definedName>
    <definedName name="_xlnm.Print_Titles" localSheetId="6">'Form 6'!$A:$B</definedName>
    <definedName name="_xlnm.Print_Titles" localSheetId="7">'Form 7'!$A:$B</definedName>
    <definedName name="_xlnm.Print_Titles" localSheetId="11">'LAP RENSTRA 2015'!$A:$C</definedName>
  </definedNames>
  <calcPr calcId="144525"/>
</workbook>
</file>

<file path=xl/calcChain.xml><?xml version="1.0" encoding="utf-8"?>
<calcChain xmlns="http://schemas.openxmlformats.org/spreadsheetml/2006/main">
  <c r="L23" i="23" l="1"/>
  <c r="D21" i="21"/>
  <c r="BH23" i="17"/>
  <c r="AC23" i="17"/>
  <c r="AB23" i="17"/>
  <c r="AA23" i="17"/>
  <c r="Z23" i="17"/>
  <c r="S23" i="17"/>
  <c r="R23" i="17"/>
  <c r="L23" i="17"/>
  <c r="H25" i="8"/>
  <c r="Z21" i="26"/>
  <c r="W21" i="26"/>
  <c r="AG26" i="2"/>
  <c r="AI26" i="2"/>
  <c r="W26" i="2"/>
  <c r="U26" i="2"/>
  <c r="BD26" i="1"/>
  <c r="BB26" i="1"/>
  <c r="AZ26" i="1"/>
  <c r="AX26" i="1"/>
  <c r="AP26" i="1"/>
  <c r="AD26" i="1"/>
  <c r="AB26" i="1"/>
  <c r="L26" i="1"/>
  <c r="AA21" i="26"/>
  <c r="X21" i="26"/>
  <c r="E24" i="23"/>
  <c r="BI2" i="41" l="1"/>
  <c r="CA2" i="41"/>
  <c r="CQ2" i="41"/>
  <c r="DK2" i="41"/>
  <c r="O15" i="41"/>
  <c r="P15" i="41"/>
  <c r="U15" i="41"/>
  <c r="V15" i="41"/>
  <c r="DD15" i="41"/>
  <c r="DF15" i="41"/>
  <c r="DG15" i="41"/>
  <c r="DH15" i="41"/>
  <c r="DJ15" i="41"/>
  <c r="DL15" i="41"/>
  <c r="DN15" i="41"/>
  <c r="E23" i="41"/>
  <c r="O23" i="41"/>
  <c r="P23" i="41"/>
  <c r="U23" i="41"/>
  <c r="V23" i="41"/>
  <c r="DD23" i="41"/>
  <c r="DF23" i="41"/>
  <c r="DG23" i="41"/>
  <c r="DH23" i="41"/>
  <c r="DJ23" i="41"/>
  <c r="DL23" i="41"/>
  <c r="DM23" i="41"/>
  <c r="DN23" i="41"/>
  <c r="C26" i="41"/>
  <c r="D26" i="41"/>
  <c r="E26" i="41"/>
  <c r="F26" i="41"/>
  <c r="G26" i="41"/>
  <c r="H26" i="41"/>
  <c r="DC26" i="41"/>
  <c r="DD26" i="41"/>
  <c r="DE26" i="41"/>
  <c r="DF26" i="41"/>
  <c r="DG26" i="41"/>
  <c r="DH26" i="41"/>
  <c r="DI26" i="41"/>
  <c r="DJ26" i="41"/>
  <c r="DK26" i="41"/>
  <c r="DL26" i="41"/>
  <c r="DM26" i="41"/>
  <c r="DN26" i="41"/>
  <c r="O9" i="40"/>
  <c r="O10" i="40"/>
  <c r="O11" i="40"/>
  <c r="O12" i="40"/>
  <c r="Q12" i="40"/>
  <c r="W12" i="40"/>
  <c r="Y12" i="40"/>
  <c r="AA12" i="40"/>
  <c r="AC12" i="40"/>
  <c r="AE12" i="40"/>
  <c r="AG12" i="40"/>
  <c r="AO12" i="40"/>
  <c r="AR12" i="40"/>
  <c r="AU12" i="40"/>
  <c r="O13" i="40"/>
  <c r="O14" i="40"/>
  <c r="O15" i="40"/>
  <c r="O16" i="40"/>
  <c r="Q17" i="40"/>
  <c r="W17" i="40"/>
  <c r="Y17" i="40"/>
  <c r="AA17" i="40"/>
  <c r="AC17" i="40"/>
  <c r="AE17" i="40"/>
  <c r="AG17" i="40"/>
  <c r="AO17" i="40"/>
  <c r="AR17" i="40"/>
  <c r="AU17" i="40"/>
  <c r="O19" i="40"/>
  <c r="Q19" i="40"/>
  <c r="W19" i="40"/>
  <c r="Y19" i="40"/>
  <c r="AA19" i="40"/>
  <c r="AC19" i="40"/>
  <c r="AE19" i="40"/>
  <c r="AG19" i="40"/>
  <c r="AO19" i="40"/>
  <c r="AR19" i="40"/>
  <c r="AU19" i="40"/>
  <c r="O20" i="40"/>
  <c r="O21" i="40"/>
  <c r="Q21" i="40"/>
  <c r="W21" i="40"/>
  <c r="Y21" i="40"/>
  <c r="AA21" i="40"/>
  <c r="AC21" i="40"/>
  <c r="AE21" i="40"/>
  <c r="AG21" i="40"/>
  <c r="AO21" i="40"/>
  <c r="AR21" i="40"/>
  <c r="AU21" i="40"/>
  <c r="O22" i="40"/>
  <c r="O23" i="40"/>
  <c r="Q23" i="40"/>
  <c r="W23" i="40"/>
  <c r="Y23" i="40"/>
  <c r="AA23" i="40"/>
  <c r="AC23" i="40"/>
  <c r="AE23" i="40"/>
  <c r="AG23" i="40"/>
  <c r="AO23" i="40"/>
  <c r="AR23" i="40"/>
  <c r="AU23" i="40"/>
  <c r="O24" i="40"/>
  <c r="C25" i="40"/>
  <c r="D25" i="40"/>
  <c r="E25" i="40"/>
  <c r="F25" i="40"/>
  <c r="K25" i="40"/>
  <c r="L25" i="40"/>
  <c r="M25" i="40"/>
  <c r="N25" i="40"/>
  <c r="O25" i="40"/>
  <c r="P25" i="40"/>
  <c r="Q25" i="40"/>
  <c r="R25" i="40"/>
  <c r="T25" i="40"/>
  <c r="V25" i="40"/>
  <c r="W25" i="40"/>
  <c r="X25" i="40"/>
  <c r="Y25" i="40"/>
  <c r="Z25" i="40"/>
  <c r="AA25" i="40"/>
  <c r="AB25" i="40"/>
  <c r="AC25" i="40"/>
  <c r="AD25" i="40"/>
  <c r="AE25" i="40"/>
  <c r="AF25" i="40"/>
  <c r="AG25" i="40"/>
  <c r="AH25" i="40"/>
  <c r="AI25" i="40"/>
  <c r="AJ25" i="40"/>
  <c r="AK25" i="40"/>
  <c r="AL25" i="40"/>
  <c r="AM25" i="40"/>
  <c r="AN25" i="40"/>
  <c r="AO25" i="40"/>
  <c r="AP25" i="40"/>
  <c r="AQ25" i="40"/>
  <c r="AR25" i="40"/>
  <c r="AS25" i="40"/>
  <c r="AT25" i="40"/>
  <c r="AU25" i="40"/>
  <c r="AV25" i="40"/>
  <c r="AW25" i="40"/>
  <c r="AX25" i="40"/>
  <c r="AY25" i="40"/>
  <c r="AZ25" i="40"/>
  <c r="BA25" i="40"/>
  <c r="BB25" i="40"/>
  <c r="BC25" i="40"/>
  <c r="BD25" i="40"/>
  <c r="BE25" i="40"/>
  <c r="BF25" i="40"/>
  <c r="BG25" i="40"/>
  <c r="BH25" i="40"/>
  <c r="BI25" i="40"/>
  <c r="BJ25" i="40"/>
  <c r="BK25" i="40"/>
  <c r="BL25" i="40"/>
  <c r="BM25" i="40"/>
  <c r="BN25" i="40"/>
  <c r="BO25" i="40"/>
  <c r="BP25" i="40"/>
  <c r="BQ25" i="40"/>
  <c r="BR25" i="40"/>
  <c r="BS25" i="40"/>
  <c r="AD20" i="26" l="1"/>
  <c r="AD19" i="26"/>
  <c r="AD18" i="26"/>
  <c r="AD17" i="26"/>
  <c r="AD16" i="26"/>
  <c r="AD15" i="26"/>
  <c r="AD14" i="26"/>
  <c r="AD13" i="26"/>
  <c r="AD12" i="26"/>
  <c r="AD11" i="26"/>
  <c r="AD10" i="26"/>
  <c r="AD9" i="26"/>
  <c r="AD8" i="26"/>
  <c r="AD7" i="26"/>
  <c r="AD6" i="26"/>
  <c r="AD5" i="26"/>
  <c r="N9" i="39"/>
  <c r="P9" i="39"/>
  <c r="Q9" i="39"/>
  <c r="R9" i="39"/>
  <c r="T9" i="39"/>
  <c r="V9" i="39"/>
  <c r="W9" i="39"/>
  <c r="X9" i="39"/>
  <c r="Z9" i="39"/>
  <c r="AB9" i="39"/>
  <c r="AC9" i="39"/>
  <c r="AD9" i="39"/>
  <c r="AF9" i="39"/>
  <c r="AH9" i="39"/>
  <c r="AI9" i="39"/>
  <c r="AJ9" i="39"/>
  <c r="AL9" i="39"/>
  <c r="AN9" i="39"/>
  <c r="AO9" i="39"/>
  <c r="AP9" i="39"/>
  <c r="AT9" i="39"/>
  <c r="AU9" i="39"/>
  <c r="AV9" i="39"/>
  <c r="AX9" i="39"/>
  <c r="AZ9" i="39"/>
  <c r="BA9" i="39"/>
  <c r="BB9" i="39"/>
  <c r="BD9" i="39"/>
  <c r="BF9" i="39"/>
  <c r="BG9" i="39"/>
  <c r="BH9" i="39"/>
  <c r="BJ9" i="39"/>
  <c r="BL9" i="39"/>
  <c r="BM9" i="39"/>
  <c r="BN9" i="39"/>
  <c r="BP9" i="39"/>
  <c r="BR9" i="39"/>
  <c r="BS9" i="39"/>
  <c r="BT9" i="39"/>
  <c r="BV9" i="39"/>
  <c r="BX9" i="39"/>
  <c r="BY9" i="39"/>
  <c r="BZ9" i="39"/>
  <c r="CB9" i="39"/>
  <c r="CD9" i="39"/>
  <c r="CE9" i="39"/>
  <c r="CF9" i="39"/>
  <c r="CK9" i="39"/>
  <c r="CR9" i="39"/>
  <c r="CV9" i="39"/>
  <c r="CX9" i="39"/>
  <c r="DE9" i="39"/>
  <c r="N10" i="39"/>
  <c r="P10" i="39"/>
  <c r="Q10" i="39"/>
  <c r="R10" i="39"/>
  <c r="T10" i="39"/>
  <c r="V10" i="39"/>
  <c r="W10" i="39"/>
  <c r="X10" i="39"/>
  <c r="AB10" i="39"/>
  <c r="AC10" i="39"/>
  <c r="AD10" i="39"/>
  <c r="AF10" i="39"/>
  <c r="AH10" i="39"/>
  <c r="AI10" i="39"/>
  <c r="AJ10" i="39"/>
  <c r="AL10" i="39"/>
  <c r="AN10" i="39"/>
  <c r="AO10" i="39"/>
  <c r="AP10" i="39"/>
  <c r="AT10" i="39"/>
  <c r="AU10" i="39"/>
  <c r="AV10" i="39"/>
  <c r="AX10" i="39"/>
  <c r="AZ10" i="39"/>
  <c r="BA10" i="39"/>
  <c r="BB10" i="39"/>
  <c r="BD10" i="39"/>
  <c r="BF10" i="39"/>
  <c r="BG10" i="39"/>
  <c r="BH10" i="39"/>
  <c r="BJ10" i="39"/>
  <c r="BL10" i="39"/>
  <c r="BM10" i="39"/>
  <c r="BN10" i="39"/>
  <c r="BP10" i="39"/>
  <c r="BR10" i="39"/>
  <c r="BS10" i="39"/>
  <c r="BT10" i="39"/>
  <c r="BV10" i="39"/>
  <c r="BX10" i="39"/>
  <c r="BY10" i="39"/>
  <c r="BZ10" i="39"/>
  <c r="CB10" i="39"/>
  <c r="CD10" i="39"/>
  <c r="CE10" i="39"/>
  <c r="CF10" i="39"/>
  <c r="CK10" i="39"/>
  <c r="CR10" i="39"/>
  <c r="CT10" i="39"/>
  <c r="CV10" i="39"/>
  <c r="CX10" i="39"/>
  <c r="DC10" i="39"/>
  <c r="DE10" i="39"/>
  <c r="N11" i="39"/>
  <c r="P11" i="39"/>
  <c r="Q11" i="39"/>
  <c r="R11" i="39"/>
  <c r="T11" i="39"/>
  <c r="V11" i="39"/>
  <c r="W11" i="39"/>
  <c r="X11" i="39"/>
  <c r="Z11" i="39"/>
  <c r="AB11" i="39"/>
  <c r="AC11" i="39"/>
  <c r="AD11" i="39"/>
  <c r="AF11" i="39"/>
  <c r="AH11" i="39"/>
  <c r="AI11" i="39"/>
  <c r="AJ11" i="39"/>
  <c r="AL11" i="39"/>
  <c r="AN11" i="39"/>
  <c r="AO11" i="39"/>
  <c r="AP11" i="39"/>
  <c r="AR11" i="39"/>
  <c r="AT11" i="39"/>
  <c r="AU11" i="39"/>
  <c r="AV11" i="39"/>
  <c r="AZ11" i="39"/>
  <c r="BA11" i="39"/>
  <c r="BB11" i="39"/>
  <c r="BD11" i="39"/>
  <c r="BF11" i="39"/>
  <c r="BG11" i="39"/>
  <c r="BH11" i="39"/>
  <c r="BJ11" i="39"/>
  <c r="BL11" i="39"/>
  <c r="BM11" i="39"/>
  <c r="BN11" i="39"/>
  <c r="BP11" i="39"/>
  <c r="BR11" i="39"/>
  <c r="BS11" i="39"/>
  <c r="BT11" i="39"/>
  <c r="BV11" i="39"/>
  <c r="BX11" i="39"/>
  <c r="BY11" i="39"/>
  <c r="BZ11" i="39"/>
  <c r="CB11" i="39"/>
  <c r="CD11" i="39"/>
  <c r="CE11" i="39"/>
  <c r="CF11" i="39"/>
  <c r="CK11" i="39"/>
  <c r="CR11" i="39"/>
  <c r="CT11" i="39"/>
  <c r="CV11" i="39"/>
  <c r="CX11" i="39"/>
  <c r="DC11" i="39"/>
  <c r="DE11" i="39"/>
  <c r="N12" i="39"/>
  <c r="P12" i="39"/>
  <c r="Q12" i="39"/>
  <c r="R12" i="39"/>
  <c r="T12" i="39"/>
  <c r="W12" i="39"/>
  <c r="X12" i="39"/>
  <c r="Z12" i="39"/>
  <c r="AC12" i="39"/>
  <c r="AF12" i="39"/>
  <c r="AH12" i="39"/>
  <c r="AI12" i="39"/>
  <c r="AJ12" i="39"/>
  <c r="AL12" i="39"/>
  <c r="AN12" i="39"/>
  <c r="AO12" i="39"/>
  <c r="AP12" i="39"/>
  <c r="AR12" i="39"/>
  <c r="AT12" i="39"/>
  <c r="AU12" i="39"/>
  <c r="AV12" i="39"/>
  <c r="AX12" i="39"/>
  <c r="AZ12" i="39"/>
  <c r="BA12" i="39"/>
  <c r="BB12" i="39"/>
  <c r="BD12" i="39"/>
  <c r="BF12" i="39"/>
  <c r="BG12" i="39"/>
  <c r="BH12" i="39"/>
  <c r="BJ12" i="39"/>
  <c r="BL12" i="39"/>
  <c r="BM12" i="39"/>
  <c r="BN12" i="39"/>
  <c r="BR12" i="39"/>
  <c r="BS12" i="39"/>
  <c r="BT12" i="39"/>
  <c r="BV12" i="39"/>
  <c r="BX12" i="39"/>
  <c r="BY12" i="39"/>
  <c r="BZ12" i="39"/>
  <c r="CB12" i="39"/>
  <c r="CD12" i="39"/>
  <c r="CE12" i="39"/>
  <c r="CF12" i="39"/>
  <c r="CK12" i="39"/>
  <c r="CR12" i="39"/>
  <c r="CT12" i="39"/>
  <c r="CV12" i="39"/>
  <c r="CX12" i="39"/>
  <c r="DC12" i="39"/>
  <c r="DE12" i="39"/>
  <c r="N13" i="39"/>
  <c r="P13" i="39"/>
  <c r="Q13" i="39"/>
  <c r="R13" i="39"/>
  <c r="T13" i="39"/>
  <c r="V13" i="39"/>
  <c r="W13" i="39"/>
  <c r="X13" i="39"/>
  <c r="Z13" i="39"/>
  <c r="AB13" i="39"/>
  <c r="AC13" i="39"/>
  <c r="AD13" i="39"/>
  <c r="AF13" i="39"/>
  <c r="AH13" i="39"/>
  <c r="AI13" i="39"/>
  <c r="AJ13" i="39"/>
  <c r="AL13" i="39"/>
  <c r="AN13" i="39"/>
  <c r="AO13" i="39"/>
  <c r="AP13" i="39"/>
  <c r="AR13" i="39"/>
  <c r="AT13" i="39"/>
  <c r="AU13" i="39"/>
  <c r="AV13" i="39"/>
  <c r="AX13" i="39"/>
  <c r="AZ13" i="39"/>
  <c r="BA13" i="39"/>
  <c r="BB13" i="39"/>
  <c r="BD13" i="39"/>
  <c r="BG13" i="39"/>
  <c r="BH13" i="39"/>
  <c r="BJ13" i="39"/>
  <c r="BL13" i="39"/>
  <c r="BM13" i="39"/>
  <c r="BN13" i="39"/>
  <c r="BP13" i="39"/>
  <c r="BR13" i="39"/>
  <c r="BS13" i="39"/>
  <c r="BT13" i="39"/>
  <c r="BV13" i="39"/>
  <c r="BX13" i="39"/>
  <c r="BY13" i="39"/>
  <c r="BZ13" i="39"/>
  <c r="CB13" i="39"/>
  <c r="CD13" i="39"/>
  <c r="CE13" i="39"/>
  <c r="CF13" i="39"/>
  <c r="CK13" i="39"/>
  <c r="CR13" i="39"/>
  <c r="CT13" i="39"/>
  <c r="CV13" i="39"/>
  <c r="CX13" i="39"/>
  <c r="DC13" i="39"/>
  <c r="DE13" i="39"/>
  <c r="N14" i="39"/>
  <c r="P14" i="39"/>
  <c r="Q14" i="39"/>
  <c r="R14" i="39"/>
  <c r="T14" i="39"/>
  <c r="V14" i="39"/>
  <c r="W14" i="39"/>
  <c r="X14" i="39"/>
  <c r="Z14" i="39"/>
  <c r="AB14" i="39"/>
  <c r="AC14" i="39"/>
  <c r="AD14" i="39"/>
  <c r="AF14" i="39"/>
  <c r="AH14" i="39"/>
  <c r="AI14" i="39"/>
  <c r="AJ14" i="39"/>
  <c r="AL14" i="39"/>
  <c r="AN14" i="39"/>
  <c r="AO14" i="39"/>
  <c r="AP14" i="39"/>
  <c r="AR14" i="39"/>
  <c r="AT14" i="39"/>
  <c r="AU14" i="39"/>
  <c r="AV14" i="39"/>
  <c r="AX14" i="39"/>
  <c r="AZ14" i="39"/>
  <c r="BA14" i="39"/>
  <c r="BB14" i="39"/>
  <c r="BD14" i="39"/>
  <c r="BF14" i="39"/>
  <c r="BG14" i="39"/>
  <c r="BH14" i="39"/>
  <c r="BJ14" i="39"/>
  <c r="BL14" i="39"/>
  <c r="BM14" i="39"/>
  <c r="BN14" i="39"/>
  <c r="BP14" i="39"/>
  <c r="BR14" i="39"/>
  <c r="BS14" i="39"/>
  <c r="BT14" i="39"/>
  <c r="BV14" i="39"/>
  <c r="BX14" i="39"/>
  <c r="BY14" i="39"/>
  <c r="BZ14" i="39"/>
  <c r="CB14" i="39"/>
  <c r="CD14" i="39"/>
  <c r="CE14" i="39"/>
  <c r="CF14" i="39"/>
  <c r="CK14" i="39"/>
  <c r="CQ14" i="39"/>
  <c r="CR14" i="39"/>
  <c r="CT14" i="39"/>
  <c r="CV14" i="39"/>
  <c r="CX14" i="39"/>
  <c r="DC14" i="39"/>
  <c r="DE14" i="39"/>
  <c r="N15" i="39"/>
  <c r="P15" i="39"/>
  <c r="Q15" i="39"/>
  <c r="R15" i="39"/>
  <c r="T15" i="39"/>
  <c r="V15" i="39"/>
  <c r="W15" i="39"/>
  <c r="X15" i="39"/>
  <c r="Z15" i="39"/>
  <c r="AB15" i="39"/>
  <c r="AC15" i="39"/>
  <c r="AF15" i="39"/>
  <c r="AH15" i="39"/>
  <c r="AI15" i="39"/>
  <c r="AJ15" i="39"/>
  <c r="AL15" i="39"/>
  <c r="AN15" i="39"/>
  <c r="AO15" i="39"/>
  <c r="AP15" i="39"/>
  <c r="AR15" i="39"/>
  <c r="AT15" i="39"/>
  <c r="AU15" i="39"/>
  <c r="AV15" i="39"/>
  <c r="AX15" i="39"/>
  <c r="AZ15" i="39"/>
  <c r="BA15" i="39"/>
  <c r="BB15" i="39"/>
  <c r="BD15" i="39"/>
  <c r="BF15" i="39"/>
  <c r="BG15" i="39"/>
  <c r="BH15" i="39"/>
  <c r="BJ15" i="39"/>
  <c r="BL15" i="39"/>
  <c r="BM15" i="39"/>
  <c r="BN15" i="39"/>
  <c r="BP15" i="39"/>
  <c r="BR15" i="39"/>
  <c r="BS15" i="39"/>
  <c r="BT15" i="39"/>
  <c r="BV15" i="39"/>
  <c r="BX15" i="39"/>
  <c r="BY15" i="39"/>
  <c r="BZ15" i="39"/>
  <c r="CB15" i="39"/>
  <c r="CD15" i="39"/>
  <c r="CE15" i="39"/>
  <c r="CF15" i="39"/>
  <c r="CK15" i="39"/>
  <c r="CR15" i="39"/>
  <c r="CT15" i="39"/>
  <c r="CV15" i="39"/>
  <c r="CX15" i="39"/>
  <c r="DC15" i="39"/>
  <c r="DE15" i="39"/>
  <c r="N16" i="39"/>
  <c r="P16" i="39"/>
  <c r="Q16" i="39"/>
  <c r="R16" i="39"/>
  <c r="T16" i="39"/>
  <c r="V16" i="39"/>
  <c r="W16" i="39"/>
  <c r="X16" i="39"/>
  <c r="Z16" i="39"/>
  <c r="AB16" i="39"/>
  <c r="AC16" i="39"/>
  <c r="AD16" i="39"/>
  <c r="AF16" i="39"/>
  <c r="AH16" i="39"/>
  <c r="AI16" i="39"/>
  <c r="AJ16" i="39"/>
  <c r="AL16" i="39"/>
  <c r="AN16" i="39"/>
  <c r="AO16" i="39"/>
  <c r="AP16" i="39"/>
  <c r="AR16" i="39"/>
  <c r="AT16" i="39"/>
  <c r="AU16" i="39"/>
  <c r="AV16" i="39"/>
  <c r="AX16" i="39"/>
  <c r="AZ16" i="39"/>
  <c r="BA16" i="39"/>
  <c r="BB16" i="39"/>
  <c r="BD16" i="39"/>
  <c r="BF16" i="39"/>
  <c r="BG16" i="39"/>
  <c r="BH16" i="39"/>
  <c r="BJ16" i="39"/>
  <c r="BL16" i="39"/>
  <c r="BM16" i="39"/>
  <c r="BN16" i="39"/>
  <c r="BP16" i="39"/>
  <c r="BR16" i="39"/>
  <c r="BS16" i="39"/>
  <c r="BT16" i="39"/>
  <c r="BV16" i="39"/>
  <c r="BX16" i="39"/>
  <c r="BY16" i="39"/>
  <c r="BZ16" i="39"/>
  <c r="CB16" i="39"/>
  <c r="CD16" i="39"/>
  <c r="CE16" i="39"/>
  <c r="CF16" i="39"/>
  <c r="CK16" i="39"/>
  <c r="CQ16" i="39"/>
  <c r="CR16" i="39"/>
  <c r="CT16" i="39"/>
  <c r="CV16" i="39"/>
  <c r="CX16" i="39"/>
  <c r="DC16" i="39"/>
  <c r="DE16" i="39"/>
  <c r="N17" i="39"/>
  <c r="P17" i="39"/>
  <c r="Q17" i="39"/>
  <c r="R17" i="39"/>
  <c r="T17" i="39"/>
  <c r="W17" i="39"/>
  <c r="X17" i="39"/>
  <c r="Z17" i="39"/>
  <c r="AB17" i="39"/>
  <c r="AC17" i="39"/>
  <c r="AD17" i="39"/>
  <c r="AF17" i="39"/>
  <c r="AI17" i="39"/>
  <c r="AL17" i="39"/>
  <c r="AO17" i="39"/>
  <c r="AP17" i="39"/>
  <c r="AR17" i="39"/>
  <c r="AT17" i="39"/>
  <c r="AU17" i="39"/>
  <c r="AV17" i="39"/>
  <c r="AX17" i="39"/>
  <c r="AZ17" i="39"/>
  <c r="BA17" i="39"/>
  <c r="BB17" i="39"/>
  <c r="BD17" i="39"/>
  <c r="BF17" i="39"/>
  <c r="BG17" i="39"/>
  <c r="BH17" i="39"/>
  <c r="BJ17" i="39"/>
  <c r="BL17" i="39"/>
  <c r="BM17" i="39"/>
  <c r="BN17" i="39"/>
  <c r="BP17" i="39"/>
  <c r="BR17" i="39"/>
  <c r="BS17" i="39"/>
  <c r="BT17" i="39"/>
  <c r="BX17" i="39"/>
  <c r="BY17" i="39"/>
  <c r="BZ17" i="39"/>
  <c r="CB17" i="39"/>
  <c r="CD17" i="39"/>
  <c r="CE17" i="39"/>
  <c r="CF17" i="39"/>
  <c r="CR17" i="39"/>
  <c r="CT17" i="39"/>
  <c r="CV17" i="39"/>
  <c r="CX17" i="39"/>
  <c r="DC17" i="39"/>
  <c r="DE17" i="39"/>
  <c r="N18" i="39"/>
  <c r="P18" i="39"/>
  <c r="Q18" i="39"/>
  <c r="R18" i="39"/>
  <c r="T18" i="39"/>
  <c r="V18" i="39"/>
  <c r="W18" i="39"/>
  <c r="X18" i="39"/>
  <c r="Z18" i="39"/>
  <c r="AB18" i="39"/>
  <c r="AC18" i="39"/>
  <c r="AD18" i="39"/>
  <c r="AF18" i="39"/>
  <c r="AH18" i="39"/>
  <c r="AI18" i="39"/>
  <c r="AJ18" i="39"/>
  <c r="AL18" i="39"/>
  <c r="AN18" i="39"/>
  <c r="AO18" i="39"/>
  <c r="AP18" i="39"/>
  <c r="AR18" i="39"/>
  <c r="AT18" i="39"/>
  <c r="AU18" i="39"/>
  <c r="AV18" i="39"/>
  <c r="AX18" i="39"/>
  <c r="AZ18" i="39"/>
  <c r="BA18" i="39"/>
  <c r="BB18" i="39"/>
  <c r="BD18" i="39"/>
  <c r="BF18" i="39"/>
  <c r="BG18" i="39"/>
  <c r="BH18" i="39"/>
  <c r="BJ18" i="39"/>
  <c r="BL18" i="39"/>
  <c r="BM18" i="39"/>
  <c r="BN18" i="39"/>
  <c r="BP18" i="39"/>
  <c r="BR18" i="39"/>
  <c r="BS18" i="39"/>
  <c r="BT18" i="39"/>
  <c r="BV18" i="39"/>
  <c r="BX18" i="39"/>
  <c r="BY18" i="39"/>
  <c r="BZ18" i="39"/>
  <c r="CB18" i="39"/>
  <c r="CD18" i="39"/>
  <c r="CE18" i="39"/>
  <c r="CF18" i="39"/>
  <c r="CK18" i="39"/>
  <c r="CR18" i="39"/>
  <c r="CT18" i="39"/>
  <c r="CV18" i="39"/>
  <c r="CX18" i="39"/>
  <c r="DC18" i="39"/>
  <c r="DE18" i="39"/>
  <c r="N19" i="39"/>
  <c r="P19" i="39"/>
  <c r="Q19" i="39"/>
  <c r="R19" i="39"/>
  <c r="T19" i="39"/>
  <c r="V19" i="39"/>
  <c r="W19" i="39"/>
  <c r="X19" i="39"/>
  <c r="Z19" i="39"/>
  <c r="AB19" i="39"/>
  <c r="AC19" i="39"/>
  <c r="AD19" i="39"/>
  <c r="AF19" i="39"/>
  <c r="AH19" i="39"/>
  <c r="AI19" i="39"/>
  <c r="AJ19" i="39"/>
  <c r="AL19" i="39"/>
  <c r="AN19" i="39"/>
  <c r="AO19" i="39"/>
  <c r="AP19" i="39"/>
  <c r="AR19" i="39"/>
  <c r="AT19" i="39"/>
  <c r="AU19" i="39"/>
  <c r="AV19" i="39"/>
  <c r="AX19" i="39"/>
  <c r="AZ19" i="39"/>
  <c r="BA19" i="39"/>
  <c r="BB19" i="39"/>
  <c r="BD19" i="39"/>
  <c r="BF19" i="39"/>
  <c r="BG19" i="39"/>
  <c r="BH19" i="39"/>
  <c r="BL19" i="39"/>
  <c r="BM19" i="39"/>
  <c r="BN19" i="39"/>
  <c r="BP19" i="39"/>
  <c r="BR19" i="39"/>
  <c r="BS19" i="39"/>
  <c r="BT19" i="39"/>
  <c r="BV19" i="39"/>
  <c r="BX19" i="39"/>
  <c r="BY19" i="39"/>
  <c r="BZ19" i="39"/>
  <c r="CB19" i="39"/>
  <c r="CD19" i="39"/>
  <c r="CE19" i="39"/>
  <c r="CF19" i="39"/>
  <c r="CK19" i="39"/>
  <c r="CR19" i="39"/>
  <c r="CT19" i="39"/>
  <c r="CV19" i="39"/>
  <c r="CX19" i="39"/>
  <c r="DC19" i="39"/>
  <c r="DE19" i="39"/>
  <c r="N20" i="39"/>
  <c r="P20" i="39"/>
  <c r="Q20" i="39"/>
  <c r="R20" i="39"/>
  <c r="T20" i="39"/>
  <c r="V20" i="39"/>
  <c r="X20" i="39"/>
  <c r="Z20" i="39"/>
  <c r="AB20" i="39"/>
  <c r="AC20" i="39"/>
  <c r="AD20" i="39"/>
  <c r="AF20" i="39"/>
  <c r="AH20" i="39"/>
  <c r="AJ20" i="39"/>
  <c r="AL20" i="39"/>
  <c r="AN20" i="39"/>
  <c r="AP20" i="39"/>
  <c r="AR20" i="39"/>
  <c r="AT20" i="39"/>
  <c r="AU20" i="39"/>
  <c r="AV20" i="39"/>
  <c r="AZ20" i="39"/>
  <c r="BB20" i="39"/>
  <c r="BD20" i="39"/>
  <c r="BF20" i="39"/>
  <c r="BG20" i="39"/>
  <c r="BH20" i="39"/>
  <c r="BJ20" i="39"/>
  <c r="BL20" i="39"/>
  <c r="BM20" i="39"/>
  <c r="BN20" i="39"/>
  <c r="BP20" i="39"/>
  <c r="BR20" i="39"/>
  <c r="BS20" i="39"/>
  <c r="BT20" i="39"/>
  <c r="BV20" i="39"/>
  <c r="BX20" i="39"/>
  <c r="BY20" i="39"/>
  <c r="BZ20" i="39"/>
  <c r="CB20" i="39"/>
  <c r="CD20" i="39"/>
  <c r="CE20" i="39"/>
  <c r="CF20" i="39"/>
  <c r="CK20" i="39"/>
  <c r="CR20" i="39"/>
  <c r="CT20" i="39"/>
  <c r="CV20" i="39"/>
  <c r="CX20" i="39"/>
  <c r="DC20" i="39"/>
  <c r="DE20" i="39"/>
  <c r="N21" i="39"/>
  <c r="P21" i="39"/>
  <c r="Q21" i="39"/>
  <c r="T21" i="39"/>
  <c r="X21" i="39"/>
  <c r="Z21" i="39"/>
  <c r="AC21" i="39"/>
  <c r="AF21" i="39"/>
  <c r="AH21" i="39"/>
  <c r="AI21" i="39"/>
  <c r="AJ21" i="39"/>
  <c r="AL21" i="39"/>
  <c r="AN21" i="39"/>
  <c r="AO21" i="39"/>
  <c r="AP21" i="39"/>
  <c r="AR21" i="39"/>
  <c r="AT21" i="39"/>
  <c r="AU21" i="39"/>
  <c r="AV21" i="39"/>
  <c r="AX21" i="39"/>
  <c r="AZ21" i="39"/>
  <c r="BA21" i="39"/>
  <c r="BB21" i="39"/>
  <c r="BD21" i="39"/>
  <c r="BF21" i="39"/>
  <c r="BG21" i="39"/>
  <c r="BH21" i="39"/>
  <c r="BJ21" i="39"/>
  <c r="BL21" i="39"/>
  <c r="BM21" i="39"/>
  <c r="BN21" i="39"/>
  <c r="BP21" i="39"/>
  <c r="BR21" i="39"/>
  <c r="BS21" i="39"/>
  <c r="BT21" i="39"/>
  <c r="BV21" i="39"/>
  <c r="BX21" i="39"/>
  <c r="BY21" i="39"/>
  <c r="BZ21" i="39"/>
  <c r="CB21" i="39"/>
  <c r="CD21" i="39"/>
  <c r="CE21" i="39"/>
  <c r="CF21" i="39"/>
  <c r="CK21" i="39"/>
  <c r="CR21" i="39"/>
  <c r="CT21" i="39"/>
  <c r="CV21" i="39"/>
  <c r="CX21" i="39"/>
  <c r="DE21" i="39"/>
  <c r="P22" i="39"/>
  <c r="Q22" i="39"/>
  <c r="R22" i="39"/>
  <c r="T22" i="39"/>
  <c r="V22" i="39"/>
  <c r="W22" i="39"/>
  <c r="X22" i="39"/>
  <c r="Z22" i="39"/>
  <c r="AB22" i="39"/>
  <c r="AC22" i="39"/>
  <c r="AD22" i="39"/>
  <c r="AF22" i="39"/>
  <c r="AH22" i="39"/>
  <c r="AI22" i="39"/>
  <c r="AJ22" i="39"/>
  <c r="AL22" i="39"/>
  <c r="AN22" i="39"/>
  <c r="AO22" i="39"/>
  <c r="AP22" i="39"/>
  <c r="AR22" i="39"/>
  <c r="AT22" i="39"/>
  <c r="AU22" i="39"/>
  <c r="AV22" i="39"/>
  <c r="AX22" i="39"/>
  <c r="AZ22" i="39"/>
  <c r="BA22" i="39"/>
  <c r="BB22" i="39"/>
  <c r="BD22" i="39"/>
  <c r="BF22" i="39"/>
  <c r="BG22" i="39"/>
  <c r="BH22" i="39"/>
  <c r="BJ22" i="39"/>
  <c r="BL22" i="39"/>
  <c r="BM22" i="39"/>
  <c r="BN22" i="39"/>
  <c r="BP22" i="39"/>
  <c r="BR22" i="39"/>
  <c r="BS22" i="39"/>
  <c r="BT22" i="39"/>
  <c r="BV22" i="39"/>
  <c r="BX22" i="39"/>
  <c r="BY22" i="39"/>
  <c r="BZ22" i="39"/>
  <c r="CB22" i="39"/>
  <c r="CD22" i="39"/>
  <c r="CE22" i="39"/>
  <c r="CF22" i="39"/>
  <c r="CK22" i="39"/>
  <c r="CR22" i="39"/>
  <c r="CT22" i="39"/>
  <c r="CV22" i="39"/>
  <c r="CX22" i="39"/>
  <c r="DC22" i="39"/>
  <c r="DE22" i="39"/>
  <c r="N23" i="39"/>
  <c r="P23" i="39"/>
  <c r="Q23" i="39"/>
  <c r="R23" i="39"/>
  <c r="T23" i="39"/>
  <c r="V23" i="39"/>
  <c r="W23" i="39"/>
  <c r="X23" i="39"/>
  <c r="Z23" i="39"/>
  <c r="AB23" i="39"/>
  <c r="AC23" i="39"/>
  <c r="AD23" i="39"/>
  <c r="AF23" i="39"/>
  <c r="AH23" i="39"/>
  <c r="AI23" i="39"/>
  <c r="AJ23" i="39"/>
  <c r="AL23" i="39"/>
  <c r="AN23" i="39"/>
  <c r="AO23" i="39"/>
  <c r="AP23" i="39"/>
  <c r="AR23" i="39"/>
  <c r="AU23" i="39"/>
  <c r="AV23" i="39"/>
  <c r="AX23" i="39"/>
  <c r="AZ23" i="39"/>
  <c r="BA23" i="39"/>
  <c r="BB23" i="39"/>
  <c r="BD23" i="39"/>
  <c r="BF23" i="39"/>
  <c r="BG23" i="39"/>
  <c r="BH23" i="39"/>
  <c r="BJ23" i="39"/>
  <c r="BL23" i="39"/>
  <c r="BM23" i="39"/>
  <c r="BN23" i="39"/>
  <c r="BP23" i="39"/>
  <c r="BR23" i="39"/>
  <c r="BS23" i="39"/>
  <c r="BT23" i="39"/>
  <c r="BV23" i="39"/>
  <c r="BX23" i="39"/>
  <c r="BY23" i="39"/>
  <c r="BZ23" i="39"/>
  <c r="CB23" i="39"/>
  <c r="CD23" i="39"/>
  <c r="CE23" i="39"/>
  <c r="CF23" i="39"/>
  <c r="CK23" i="39"/>
  <c r="CQ23" i="39"/>
  <c r="CR23" i="39"/>
  <c r="CT23" i="39"/>
  <c r="CV23" i="39"/>
  <c r="CX23" i="39"/>
  <c r="DC23" i="39"/>
  <c r="DE23" i="39"/>
  <c r="N24" i="39"/>
  <c r="P24" i="39"/>
  <c r="Q24" i="39"/>
  <c r="R24" i="39"/>
  <c r="T24" i="39"/>
  <c r="V24" i="39"/>
  <c r="W24" i="39"/>
  <c r="X24" i="39"/>
  <c r="Z24" i="39"/>
  <c r="AB24" i="39"/>
  <c r="AC24" i="39"/>
  <c r="AD24" i="39"/>
  <c r="AF24" i="39"/>
  <c r="AH24" i="39"/>
  <c r="AI24" i="39"/>
  <c r="AJ24" i="39"/>
  <c r="AL24" i="39"/>
  <c r="AN24" i="39"/>
  <c r="AO24" i="39"/>
  <c r="AP24" i="39"/>
  <c r="AR24" i="39"/>
  <c r="AT24" i="39"/>
  <c r="AU24" i="39"/>
  <c r="AV24" i="39"/>
  <c r="AX24" i="39"/>
  <c r="AZ24" i="39"/>
  <c r="BA24" i="39"/>
  <c r="BB24" i="39"/>
  <c r="BD24" i="39"/>
  <c r="BF24" i="39"/>
  <c r="BG24" i="39"/>
  <c r="BH24" i="39"/>
  <c r="BJ24" i="39"/>
  <c r="BL24" i="39"/>
  <c r="BM24" i="39"/>
  <c r="BN24" i="39"/>
  <c r="BP24" i="39"/>
  <c r="BR24" i="39"/>
  <c r="BS24" i="39"/>
  <c r="BT24" i="39"/>
  <c r="BV24" i="39"/>
  <c r="BX24" i="39"/>
  <c r="BY24" i="39"/>
  <c r="BZ24" i="39"/>
  <c r="CB24" i="39"/>
  <c r="CD24" i="39"/>
  <c r="CE24" i="39"/>
  <c r="CF24" i="39"/>
  <c r="CK24" i="39"/>
  <c r="CQ24" i="39"/>
  <c r="CR24" i="39"/>
  <c r="CT24" i="39"/>
  <c r="CV24" i="39"/>
  <c r="CX24" i="39"/>
  <c r="DC24" i="39"/>
  <c r="DE24" i="39"/>
  <c r="C25" i="39"/>
  <c r="D25" i="39"/>
  <c r="E25" i="39"/>
  <c r="F25" i="39"/>
  <c r="G25" i="39"/>
  <c r="H25" i="39"/>
  <c r="I25" i="39"/>
  <c r="J25" i="39"/>
  <c r="K25" i="39"/>
  <c r="L25" i="39"/>
  <c r="M25" i="39"/>
  <c r="N25" i="39"/>
  <c r="O25" i="39"/>
  <c r="P25" i="39"/>
  <c r="Q25" i="39"/>
  <c r="R25" i="39"/>
  <c r="S25" i="39"/>
  <c r="T25" i="39"/>
  <c r="U25" i="39"/>
  <c r="V25" i="39"/>
  <c r="W25" i="39"/>
  <c r="X25" i="39"/>
  <c r="Y25" i="39"/>
  <c r="Z25" i="39"/>
  <c r="AA25" i="39"/>
  <c r="AB25" i="39"/>
  <c r="AC25" i="39"/>
  <c r="AD25" i="39"/>
  <c r="AE25" i="39"/>
  <c r="AF25" i="39"/>
  <c r="AG25" i="39"/>
  <c r="AH25" i="39"/>
  <c r="AI25" i="39"/>
  <c r="AJ25" i="39"/>
  <c r="AK25" i="39"/>
  <c r="AL25" i="39"/>
  <c r="AN25" i="39"/>
  <c r="AO25" i="39"/>
  <c r="AP25" i="39"/>
  <c r="AQ25" i="39"/>
  <c r="AR25" i="39"/>
  <c r="AS25" i="39"/>
  <c r="AT25" i="39"/>
  <c r="AU25" i="39"/>
  <c r="AV25" i="39"/>
  <c r="AW25" i="39"/>
  <c r="AX25" i="39"/>
  <c r="AY25" i="39"/>
  <c r="AZ25" i="39"/>
  <c r="BA25" i="39"/>
  <c r="BB25" i="39"/>
  <c r="BC25" i="39"/>
  <c r="BD25" i="39"/>
  <c r="BE25" i="39"/>
  <c r="BF25" i="39"/>
  <c r="BG25" i="39"/>
  <c r="BH25" i="39"/>
  <c r="BI25" i="39"/>
  <c r="BJ25" i="39"/>
  <c r="BK25" i="39"/>
  <c r="BL25" i="39"/>
  <c r="BM25" i="39"/>
  <c r="BN25" i="39"/>
  <c r="BO25" i="39"/>
  <c r="BP25" i="39"/>
  <c r="BQ25" i="39"/>
  <c r="BR25" i="39"/>
  <c r="BS25" i="39"/>
  <c r="BT25" i="39"/>
  <c r="BU25" i="39"/>
  <c r="BV25" i="39"/>
  <c r="BW25" i="39"/>
  <c r="BX25" i="39"/>
  <c r="BY25" i="39"/>
  <c r="BZ25" i="39"/>
  <c r="CA25" i="39"/>
  <c r="CB25" i="39"/>
  <c r="CC25" i="39"/>
  <c r="CD25" i="39"/>
  <c r="CE25" i="39"/>
  <c r="CF25" i="39"/>
  <c r="CG25" i="39"/>
  <c r="CH25" i="39"/>
  <c r="CI25" i="39"/>
  <c r="CJ25" i="39"/>
  <c r="CK25" i="39"/>
  <c r="CL25" i="39"/>
  <c r="CM25" i="39"/>
  <c r="CN25" i="39"/>
  <c r="CO25" i="39"/>
  <c r="CP25" i="39"/>
  <c r="CQ25" i="39"/>
  <c r="CR25" i="39"/>
  <c r="CS25" i="39"/>
  <c r="CT25" i="39"/>
  <c r="CU25" i="39"/>
  <c r="CV25" i="39"/>
  <c r="CW25" i="39"/>
  <c r="CX25" i="39"/>
  <c r="CY25" i="39"/>
  <c r="CZ25" i="39"/>
  <c r="DA25" i="39"/>
  <c r="DB25" i="39"/>
  <c r="DC25" i="39"/>
  <c r="DD25" i="39"/>
  <c r="DE25" i="39"/>
  <c r="DF25" i="39"/>
  <c r="DG25" i="39"/>
  <c r="DH25" i="39"/>
  <c r="DI25" i="39"/>
  <c r="DK25" i="39"/>
  <c r="DL25" i="39"/>
  <c r="DM25" i="39"/>
  <c r="DN25" i="39"/>
  <c r="DO25" i="39"/>
  <c r="DP25" i="39"/>
  <c r="DQ25" i="39"/>
  <c r="DR25" i="39"/>
  <c r="DS25" i="39"/>
  <c r="DT25" i="39"/>
  <c r="DU25" i="39"/>
  <c r="DV25" i="39"/>
  <c r="DW25" i="39"/>
  <c r="DX25" i="39"/>
  <c r="DY25" i="39"/>
  <c r="DZ25" i="39"/>
  <c r="EA25" i="39"/>
  <c r="EB25" i="39"/>
  <c r="EC25" i="39"/>
  <c r="ED25" i="39"/>
  <c r="EE25" i="39"/>
  <c r="EF25" i="39"/>
  <c r="EG25" i="39"/>
  <c r="EH25" i="39"/>
  <c r="EI25" i="39"/>
  <c r="EJ25" i="39"/>
  <c r="EK25" i="39"/>
  <c r="EL25" i="39"/>
  <c r="EM25" i="39"/>
  <c r="EO25" i="39"/>
  <c r="EP25" i="39"/>
  <c r="I28" i="39"/>
  <c r="Y28" i="39"/>
  <c r="AL28" i="39"/>
  <c r="BF28" i="39"/>
  <c r="BV28" i="39"/>
  <c r="DS28" i="39"/>
  <c r="EI28" i="39"/>
  <c r="Y29" i="39"/>
  <c r="AL29" i="39"/>
  <c r="BF29" i="39"/>
  <c r="BV29" i="39"/>
  <c r="EK30" i="39"/>
  <c r="AN32" i="39"/>
  <c r="AN33" i="39"/>
  <c r="AN34" i="39"/>
  <c r="AN35" i="39"/>
  <c r="B14" i="38"/>
  <c r="C14" i="38"/>
  <c r="D14" i="38"/>
  <c r="E14" i="38"/>
  <c r="F14" i="38"/>
  <c r="G14" i="38"/>
  <c r="H14" i="38"/>
  <c r="I14" i="38"/>
  <c r="J14" i="38"/>
  <c r="K14" i="38"/>
  <c r="L14" i="38"/>
  <c r="M14" i="38"/>
  <c r="N14" i="38"/>
  <c r="O14" i="38"/>
  <c r="P14" i="38"/>
  <c r="Q14" i="38"/>
  <c r="R14" i="38"/>
  <c r="S14" i="38"/>
  <c r="T14" i="38"/>
  <c r="U14" i="38"/>
  <c r="V14" i="38"/>
  <c r="W14" i="38"/>
  <c r="X14" i="38"/>
  <c r="Y14" i="38"/>
  <c r="Z14" i="38"/>
  <c r="AA14" i="38"/>
  <c r="AB14" i="38"/>
  <c r="AC14" i="38"/>
  <c r="AD14" i="38"/>
  <c r="AE14" i="38"/>
  <c r="AF14" i="38"/>
  <c r="AG14" i="38"/>
  <c r="AH14" i="38"/>
  <c r="AI14" i="38"/>
  <c r="AJ14" i="38"/>
  <c r="AK14" i="38"/>
  <c r="AL14" i="38"/>
  <c r="AM14" i="38"/>
  <c r="AN14" i="38"/>
  <c r="AO14" i="38"/>
  <c r="AP14" i="38"/>
  <c r="AQ14" i="38"/>
  <c r="AR14" i="38"/>
  <c r="AS14" i="38"/>
  <c r="AT14" i="38"/>
  <c r="AU14" i="38"/>
  <c r="AV14" i="38"/>
  <c r="AW14" i="38"/>
  <c r="AX14" i="38"/>
  <c r="AY14" i="38"/>
  <c r="AZ14" i="38"/>
  <c r="BA14" i="38"/>
  <c r="BB14" i="38"/>
  <c r="BC14" i="38"/>
  <c r="BD14" i="38"/>
  <c r="BI14" i="38"/>
  <c r="BJ14" i="38"/>
  <c r="BK14" i="38"/>
  <c r="BL14" i="38"/>
  <c r="BQ14" i="38"/>
  <c r="BR14" i="38"/>
  <c r="BS14" i="38"/>
  <c r="BT14" i="38"/>
  <c r="BU14" i="38"/>
  <c r="BV14" i="38"/>
  <c r="BW14" i="38"/>
  <c r="BX14" i="38"/>
  <c r="BY14" i="38"/>
  <c r="BZ14" i="38"/>
  <c r="CA14" i="38"/>
  <c r="CB14" i="38"/>
  <c r="CC14" i="38"/>
  <c r="CD14" i="38"/>
  <c r="CE14" i="38"/>
  <c r="CF14" i="38"/>
  <c r="CG14" i="38"/>
  <c r="CH14" i="38"/>
  <c r="CI14" i="38"/>
  <c r="CJ14" i="38"/>
  <c r="CK14" i="38"/>
  <c r="CL14" i="38"/>
  <c r="O15" i="38"/>
  <c r="R15" i="38"/>
  <c r="S15" i="38"/>
  <c r="T15" i="38"/>
  <c r="U15" i="38"/>
  <c r="V15" i="38"/>
  <c r="W15" i="38"/>
  <c r="X15" i="38"/>
  <c r="AA15" i="38"/>
  <c r="AD15" i="38"/>
  <c r="AE15" i="38"/>
  <c r="AF15" i="38"/>
  <c r="AG15" i="38"/>
  <c r="AH15" i="38"/>
  <c r="AI15" i="38"/>
  <c r="AJ15" i="38"/>
  <c r="AM15" i="38"/>
  <c r="AP15" i="38"/>
  <c r="AQ15" i="38"/>
  <c r="AR15" i="38"/>
  <c r="AS15" i="38"/>
  <c r="AT15" i="38"/>
  <c r="AU15" i="38"/>
  <c r="AV15" i="38"/>
  <c r="AY15" i="38"/>
  <c r="AZ15" i="38"/>
  <c r="BC15" i="38"/>
  <c r="BD15" i="38"/>
  <c r="BG15" i="38"/>
  <c r="BK15" i="38"/>
  <c r="BO15" i="38"/>
  <c r="BT15" i="38"/>
  <c r="BY15" i="38"/>
  <c r="O16" i="38"/>
  <c r="R16" i="38"/>
  <c r="S16" i="38"/>
  <c r="T16" i="38"/>
  <c r="U16" i="38"/>
  <c r="V16" i="38"/>
  <c r="W16" i="38"/>
  <c r="X16" i="38"/>
  <c r="AA16" i="38"/>
  <c r="AD16" i="38"/>
  <c r="AE16" i="38"/>
  <c r="AF16" i="38"/>
  <c r="AG16" i="38"/>
  <c r="AH16" i="38"/>
  <c r="AI16" i="38"/>
  <c r="AJ16" i="38"/>
  <c r="AM16" i="38"/>
  <c r="AP16" i="38"/>
  <c r="AQ16" i="38"/>
  <c r="AR16" i="38"/>
  <c r="AS16" i="38"/>
  <c r="AT16" i="38"/>
  <c r="AU16" i="38"/>
  <c r="AV16" i="38"/>
  <c r="AY16" i="38"/>
  <c r="BC16" i="38"/>
  <c r="BD16" i="38"/>
  <c r="BG16" i="38"/>
  <c r="BK16" i="38"/>
  <c r="BO16" i="38"/>
  <c r="BT16" i="38"/>
  <c r="BY16" i="38"/>
  <c r="O17" i="38"/>
  <c r="R17" i="38"/>
  <c r="S17" i="38"/>
  <c r="T17" i="38"/>
  <c r="U17" i="38"/>
  <c r="V17" i="38"/>
  <c r="W17" i="38"/>
  <c r="X17" i="38"/>
  <c r="AA17" i="38"/>
  <c r="AD17" i="38"/>
  <c r="AE17" i="38"/>
  <c r="AF17" i="38"/>
  <c r="AG17" i="38"/>
  <c r="AH17" i="38"/>
  <c r="AI17" i="38"/>
  <c r="AJ17" i="38"/>
  <c r="AM17" i="38"/>
  <c r="AP17" i="38"/>
  <c r="AQ17" i="38"/>
  <c r="AR17" i="38"/>
  <c r="AS17" i="38"/>
  <c r="AT17" i="38"/>
  <c r="AU17" i="38"/>
  <c r="AV17" i="38"/>
  <c r="AY17" i="38"/>
  <c r="BC17" i="38"/>
  <c r="BD17" i="38"/>
  <c r="BG17" i="38"/>
  <c r="BK17" i="38"/>
  <c r="BO17" i="38"/>
  <c r="BT17" i="38"/>
  <c r="BY17" i="38"/>
  <c r="O18" i="38"/>
  <c r="R18" i="38"/>
  <c r="S18" i="38"/>
  <c r="T18" i="38"/>
  <c r="U18" i="38"/>
  <c r="V18" i="38"/>
  <c r="W18" i="38"/>
  <c r="X18" i="38"/>
  <c r="AA18" i="38"/>
  <c r="AD18" i="38"/>
  <c r="AE18" i="38"/>
  <c r="AF18" i="38"/>
  <c r="AG18" i="38"/>
  <c r="AH18" i="38"/>
  <c r="AI18" i="38"/>
  <c r="AJ18" i="38"/>
  <c r="AM18" i="38"/>
  <c r="AP18" i="38"/>
  <c r="AQ18" i="38"/>
  <c r="AR18" i="38"/>
  <c r="AS18" i="38"/>
  <c r="AT18" i="38"/>
  <c r="AU18" i="38"/>
  <c r="AV18" i="38"/>
  <c r="AY18" i="38"/>
  <c r="BC18" i="38"/>
  <c r="BD18" i="38"/>
  <c r="BG18" i="38"/>
  <c r="BK18" i="38"/>
  <c r="BO18" i="38"/>
  <c r="BT18" i="38"/>
  <c r="BY18" i="38"/>
  <c r="O19" i="38"/>
  <c r="R19" i="38"/>
  <c r="T19" i="38"/>
  <c r="U19" i="38"/>
  <c r="V19" i="38"/>
  <c r="W19" i="38"/>
  <c r="X19" i="38"/>
  <c r="AA19" i="38"/>
  <c r="AD19" i="38"/>
  <c r="AE19" i="38"/>
  <c r="AF19" i="38"/>
  <c r="AG19" i="38"/>
  <c r="AH19" i="38"/>
  <c r="AI19" i="38"/>
  <c r="AJ19" i="38"/>
  <c r="AM19" i="38"/>
  <c r="AP19" i="38"/>
  <c r="AQ19" i="38"/>
  <c r="AR19" i="38"/>
  <c r="AS19" i="38"/>
  <c r="AT19" i="38"/>
  <c r="AU19" i="38"/>
  <c r="AV19" i="38"/>
  <c r="AY19" i="38"/>
  <c r="BC19" i="38"/>
  <c r="BD19" i="38"/>
  <c r="BG19" i="38"/>
  <c r="BK19" i="38"/>
  <c r="BO19" i="38"/>
  <c r="BT19" i="38"/>
  <c r="BY19" i="38"/>
  <c r="O20" i="38"/>
  <c r="R20" i="38"/>
  <c r="S20" i="38"/>
  <c r="T20" i="38"/>
  <c r="U20" i="38"/>
  <c r="V20" i="38"/>
  <c r="W20" i="38"/>
  <c r="X20" i="38"/>
  <c r="AA20" i="38"/>
  <c r="AD20" i="38"/>
  <c r="AE20" i="38"/>
  <c r="AF20" i="38"/>
  <c r="AG20" i="38"/>
  <c r="AH20" i="38"/>
  <c r="AI20" i="38"/>
  <c r="AJ20" i="38"/>
  <c r="AM20" i="38"/>
  <c r="AP20" i="38"/>
  <c r="AQ20" i="38"/>
  <c r="AR20" i="38"/>
  <c r="AS20" i="38"/>
  <c r="AT20" i="38"/>
  <c r="AU20" i="38"/>
  <c r="AV20" i="38"/>
  <c r="AY20" i="38"/>
  <c r="BC20" i="38"/>
  <c r="BD20" i="38"/>
  <c r="BG20" i="38"/>
  <c r="BK20" i="38"/>
  <c r="BO20" i="38"/>
  <c r="BT20" i="38"/>
  <c r="BY20" i="38"/>
  <c r="O21" i="38"/>
  <c r="R21" i="38"/>
  <c r="S21" i="38"/>
  <c r="T21" i="38"/>
  <c r="U21" i="38"/>
  <c r="V21" i="38"/>
  <c r="W21" i="38"/>
  <c r="X21" i="38"/>
  <c r="AA21" i="38"/>
  <c r="AD21" i="38"/>
  <c r="AE21" i="38"/>
  <c r="AF21" i="38"/>
  <c r="AG21" i="38"/>
  <c r="AH21" i="38"/>
  <c r="AI21" i="38"/>
  <c r="AJ21" i="38"/>
  <c r="AM21" i="38"/>
  <c r="AP21" i="38"/>
  <c r="AQ21" i="38"/>
  <c r="AR21" i="38"/>
  <c r="AS21" i="38"/>
  <c r="AT21" i="38"/>
  <c r="AU21" i="38"/>
  <c r="AV21" i="38"/>
  <c r="AY21" i="38"/>
  <c r="BC21" i="38"/>
  <c r="BD21" i="38"/>
  <c r="BG21" i="38"/>
  <c r="BK21" i="38"/>
  <c r="BO21" i="38"/>
  <c r="BT21" i="38"/>
  <c r="BY21" i="38"/>
  <c r="O22" i="38"/>
  <c r="R22" i="38"/>
  <c r="S22" i="38"/>
  <c r="T22" i="38"/>
  <c r="U22" i="38"/>
  <c r="V22" i="38"/>
  <c r="W22" i="38"/>
  <c r="X22" i="38"/>
  <c r="AA22" i="38"/>
  <c r="AD22" i="38"/>
  <c r="AE22" i="38"/>
  <c r="AF22" i="38"/>
  <c r="AG22" i="38"/>
  <c r="AH22" i="38"/>
  <c r="AI22" i="38"/>
  <c r="AJ22" i="38"/>
  <c r="AM22" i="38"/>
  <c r="AP22" i="38"/>
  <c r="AQ22" i="38"/>
  <c r="AR22" i="38"/>
  <c r="AS22" i="38"/>
  <c r="AT22" i="38"/>
  <c r="AU22" i="38"/>
  <c r="AV22" i="38"/>
  <c r="AY22" i="38"/>
  <c r="BC22" i="38"/>
  <c r="BD22" i="38"/>
  <c r="BG22" i="38"/>
  <c r="BK22" i="38"/>
  <c r="BO22" i="38"/>
  <c r="BT22" i="38"/>
  <c r="BY22" i="38"/>
  <c r="O23" i="38"/>
  <c r="R23" i="38"/>
  <c r="S23" i="38"/>
  <c r="T23" i="38"/>
  <c r="U23" i="38"/>
  <c r="V23" i="38"/>
  <c r="W23" i="38"/>
  <c r="X23" i="38"/>
  <c r="AA23" i="38"/>
  <c r="AD23" i="38"/>
  <c r="AE23" i="38"/>
  <c r="AF23" i="38"/>
  <c r="AG23" i="38"/>
  <c r="AH23" i="38"/>
  <c r="AI23" i="38"/>
  <c r="AJ23" i="38"/>
  <c r="AM23" i="38"/>
  <c r="AP23" i="38"/>
  <c r="AQ23" i="38"/>
  <c r="AR23" i="38"/>
  <c r="AS23" i="38"/>
  <c r="AT23" i="38"/>
  <c r="AU23" i="38"/>
  <c r="AV23" i="38"/>
  <c r="AY23" i="38"/>
  <c r="BC23" i="38"/>
  <c r="BD23" i="38"/>
  <c r="BG23" i="38"/>
  <c r="BK23" i="38"/>
  <c r="BO23" i="38"/>
  <c r="BT23" i="38"/>
  <c r="BY23" i="38"/>
  <c r="O24" i="38"/>
  <c r="R24" i="38"/>
  <c r="T24" i="38"/>
  <c r="U24" i="38"/>
  <c r="V24" i="38"/>
  <c r="W24" i="38"/>
  <c r="X24" i="38"/>
  <c r="AA24" i="38"/>
  <c r="AD24" i="38"/>
  <c r="AE24" i="38"/>
  <c r="AF24" i="38"/>
  <c r="AG24" i="38"/>
  <c r="AH24" i="38"/>
  <c r="AI24" i="38"/>
  <c r="AJ24" i="38"/>
  <c r="AM24" i="38"/>
  <c r="AP24" i="38"/>
  <c r="AQ24" i="38"/>
  <c r="AR24" i="38"/>
  <c r="AS24" i="38"/>
  <c r="AT24" i="38"/>
  <c r="AU24" i="38"/>
  <c r="AV24" i="38"/>
  <c r="AY24" i="38"/>
  <c r="BC24" i="38"/>
  <c r="BD24" i="38"/>
  <c r="BG24" i="38"/>
  <c r="BK24" i="38"/>
  <c r="BO24" i="38"/>
  <c r="BT24" i="38"/>
  <c r="BY24" i="38"/>
  <c r="O25" i="38"/>
  <c r="R25" i="38"/>
  <c r="S25" i="38"/>
  <c r="T25" i="38"/>
  <c r="U25" i="38"/>
  <c r="V25" i="38"/>
  <c r="W25" i="38"/>
  <c r="X25" i="38"/>
  <c r="AA25" i="38"/>
  <c r="AD25" i="38"/>
  <c r="AE25" i="38"/>
  <c r="AF25" i="38"/>
  <c r="AG25" i="38"/>
  <c r="AH25" i="38"/>
  <c r="AI25" i="38"/>
  <c r="AJ25" i="38"/>
  <c r="AM25" i="38"/>
  <c r="AP25" i="38"/>
  <c r="AQ25" i="38"/>
  <c r="AR25" i="38"/>
  <c r="AS25" i="38"/>
  <c r="AT25" i="38"/>
  <c r="AU25" i="38"/>
  <c r="AV25" i="38"/>
  <c r="AY25" i="38"/>
  <c r="BC25" i="38"/>
  <c r="BD25" i="38"/>
  <c r="BG25" i="38"/>
  <c r="BK25" i="38"/>
  <c r="BO25" i="38"/>
  <c r="BT25" i="38"/>
  <c r="BY25" i="38"/>
  <c r="O26" i="38"/>
  <c r="R26" i="38"/>
  <c r="S26" i="38"/>
  <c r="T26" i="38"/>
  <c r="U26" i="38"/>
  <c r="V26" i="38"/>
  <c r="W26" i="38"/>
  <c r="X26" i="38"/>
  <c r="AA26" i="38"/>
  <c r="AD26" i="38"/>
  <c r="AE26" i="38"/>
  <c r="AF26" i="38"/>
  <c r="AG26" i="38"/>
  <c r="AH26" i="38"/>
  <c r="AI26" i="38"/>
  <c r="AJ26" i="38"/>
  <c r="AM26" i="38"/>
  <c r="AP26" i="38"/>
  <c r="AQ26" i="38"/>
  <c r="AR26" i="38"/>
  <c r="AS26" i="38"/>
  <c r="AT26" i="38"/>
  <c r="AU26" i="38"/>
  <c r="AV26" i="38"/>
  <c r="AY26" i="38"/>
  <c r="BC26" i="38"/>
  <c r="BD26" i="38"/>
  <c r="BG26" i="38"/>
  <c r="BK26" i="38"/>
  <c r="BO26" i="38"/>
  <c r="BT26" i="38"/>
  <c r="BY26" i="38"/>
  <c r="O27" i="38"/>
  <c r="R27" i="38"/>
  <c r="S27" i="38"/>
  <c r="T27" i="38"/>
  <c r="U27" i="38"/>
  <c r="V27" i="38"/>
  <c r="W27" i="38"/>
  <c r="X27" i="38"/>
  <c r="AA27" i="38"/>
  <c r="AD27" i="38"/>
  <c r="AE27" i="38"/>
  <c r="AF27" i="38"/>
  <c r="AG27" i="38"/>
  <c r="AH27" i="38"/>
  <c r="AI27" i="38"/>
  <c r="AJ27" i="38"/>
  <c r="AM27" i="38"/>
  <c r="AP27" i="38"/>
  <c r="AQ27" i="38"/>
  <c r="AR27" i="38"/>
  <c r="AS27" i="38"/>
  <c r="AT27" i="38"/>
  <c r="AU27" i="38"/>
  <c r="AV27" i="38"/>
  <c r="AY27" i="38"/>
  <c r="BC27" i="38"/>
  <c r="BD27" i="38"/>
  <c r="BG27" i="38"/>
  <c r="BK27" i="38"/>
  <c r="BO27" i="38"/>
  <c r="BT27" i="38"/>
  <c r="BY27" i="38"/>
  <c r="O28" i="38"/>
  <c r="R28" i="38"/>
  <c r="S28" i="38"/>
  <c r="T28" i="38"/>
  <c r="U28" i="38"/>
  <c r="V28" i="38"/>
  <c r="W28" i="38"/>
  <c r="X28" i="38"/>
  <c r="AA28" i="38"/>
  <c r="AD28" i="38"/>
  <c r="AE28" i="38"/>
  <c r="AF28" i="38"/>
  <c r="AG28" i="38"/>
  <c r="AH28" i="38"/>
  <c r="AI28" i="38"/>
  <c r="AJ28" i="38"/>
  <c r="AM28" i="38"/>
  <c r="AP28" i="38"/>
  <c r="AQ28" i="38"/>
  <c r="AR28" i="38"/>
  <c r="AS28" i="38"/>
  <c r="AT28" i="38"/>
  <c r="AU28" i="38"/>
  <c r="AV28" i="38"/>
  <c r="AY28" i="38"/>
  <c r="BC28" i="38"/>
  <c r="BD28" i="38"/>
  <c r="BG28" i="38"/>
  <c r="BK28" i="38"/>
  <c r="BL28" i="38"/>
  <c r="BO28" i="38"/>
  <c r="BT28" i="38"/>
  <c r="BY28" i="38"/>
  <c r="O29" i="38"/>
  <c r="R29" i="38"/>
  <c r="S29" i="38"/>
  <c r="T29" i="38"/>
  <c r="U29" i="38"/>
  <c r="V29" i="38"/>
  <c r="W29" i="38"/>
  <c r="X29" i="38"/>
  <c r="AA29" i="38"/>
  <c r="AD29" i="38"/>
  <c r="AE29" i="38"/>
  <c r="AF29" i="38"/>
  <c r="AG29" i="38"/>
  <c r="AH29" i="38"/>
  <c r="AI29" i="38"/>
  <c r="AJ29" i="38"/>
  <c r="AM29" i="38"/>
  <c r="AP29" i="38"/>
  <c r="AQ29" i="38"/>
  <c r="AR29" i="38"/>
  <c r="AS29" i="38"/>
  <c r="AT29" i="38"/>
  <c r="AU29" i="38"/>
  <c r="AV29" i="38"/>
  <c r="AY29" i="38"/>
  <c r="BC29" i="38"/>
  <c r="BD29" i="38"/>
  <c r="BG29" i="38"/>
  <c r="BK29" i="38"/>
  <c r="BL29" i="38"/>
  <c r="BO29" i="38"/>
  <c r="BT29" i="38"/>
  <c r="BY29" i="38"/>
  <c r="O30" i="38"/>
  <c r="R30" i="38"/>
  <c r="S30" i="38"/>
  <c r="T30" i="38"/>
  <c r="U30" i="38"/>
  <c r="V30" i="38"/>
  <c r="W30" i="38"/>
  <c r="X30" i="38"/>
  <c r="AA30" i="38"/>
  <c r="AD30" i="38"/>
  <c r="AE30" i="38"/>
  <c r="AF30" i="38"/>
  <c r="AG30" i="38"/>
  <c r="AH30" i="38"/>
  <c r="AI30" i="38"/>
  <c r="AJ30" i="38"/>
  <c r="AM30" i="38"/>
  <c r="AP30" i="38"/>
  <c r="AQ30" i="38"/>
  <c r="AR30" i="38"/>
  <c r="AS30" i="38"/>
  <c r="AT30" i="38"/>
  <c r="AU30" i="38"/>
  <c r="AV30" i="38"/>
  <c r="AY30" i="38"/>
  <c r="BC30" i="38"/>
  <c r="BD30" i="38"/>
  <c r="BG30" i="38"/>
  <c r="BK30" i="38"/>
  <c r="BL30" i="38"/>
  <c r="BO30" i="38"/>
  <c r="BT30" i="38"/>
  <c r="BY30" i="38"/>
  <c r="C31" i="38"/>
  <c r="M31" i="38"/>
  <c r="N31" i="38"/>
  <c r="O31" i="38"/>
  <c r="P31" i="38"/>
  <c r="Q31" i="38"/>
  <c r="R31" i="38"/>
  <c r="S31" i="38"/>
  <c r="T31" i="38"/>
  <c r="U31" i="38"/>
  <c r="V31" i="38"/>
  <c r="W31" i="38"/>
  <c r="X31" i="38"/>
  <c r="Y31" i="38"/>
  <c r="Z31" i="38"/>
  <c r="AA31" i="38"/>
  <c r="AB31" i="38"/>
  <c r="AC31" i="38"/>
  <c r="AD31" i="38"/>
  <c r="AE31" i="38"/>
  <c r="AF31" i="38"/>
  <c r="AG31" i="38"/>
  <c r="AH31" i="38"/>
  <c r="AI31" i="38"/>
  <c r="AJ31" i="38"/>
  <c r="AK31" i="38"/>
  <c r="AL31" i="38"/>
  <c r="AM31" i="38"/>
  <c r="AN31" i="38"/>
  <c r="AO31" i="38"/>
  <c r="AP31" i="38"/>
  <c r="AQ31" i="38"/>
  <c r="AR31" i="38"/>
  <c r="AS31" i="38"/>
  <c r="AT31" i="38"/>
  <c r="AU31" i="38"/>
  <c r="AV31" i="38"/>
  <c r="AW31" i="38"/>
  <c r="AX31" i="38"/>
  <c r="AY31" i="38"/>
  <c r="AZ31" i="38"/>
  <c r="BA31" i="38"/>
  <c r="BB31" i="38"/>
  <c r="BC31" i="38"/>
  <c r="BD31" i="38"/>
  <c r="BE31" i="38"/>
  <c r="BF31" i="38"/>
  <c r="BG31" i="38"/>
  <c r="BI31" i="38"/>
  <c r="BJ31" i="38"/>
  <c r="BK31" i="38"/>
  <c r="BL31" i="38"/>
  <c r="BM31" i="38"/>
  <c r="BN31" i="38"/>
  <c r="BO31" i="38"/>
  <c r="BQ31" i="38"/>
  <c r="BR31" i="38"/>
  <c r="BS31" i="38"/>
  <c r="BT31" i="38"/>
  <c r="BU31" i="38"/>
  <c r="BV31" i="38"/>
  <c r="BW31" i="38"/>
  <c r="BX31" i="38"/>
  <c r="BY31" i="38"/>
  <c r="CB31" i="38"/>
  <c r="CC31" i="38"/>
  <c r="CD31" i="38"/>
  <c r="CE31" i="38"/>
  <c r="CF31" i="38"/>
  <c r="CG31" i="38"/>
  <c r="CI31" i="38"/>
  <c r="CK31" i="38"/>
  <c r="CM31" i="38"/>
  <c r="CO31" i="38"/>
  <c r="AZ35" i="38"/>
  <c r="AO19" i="1" l="1"/>
  <c r="C11" i="36" l="1"/>
  <c r="D11" i="36"/>
  <c r="E11" i="36"/>
  <c r="F11" i="36"/>
  <c r="G11" i="36"/>
  <c r="H11" i="36"/>
  <c r="I11" i="36"/>
  <c r="J11" i="36"/>
  <c r="K11" i="36"/>
  <c r="L11" i="36"/>
  <c r="M11" i="36"/>
  <c r="N11" i="36"/>
  <c r="O11" i="36"/>
  <c r="P11" i="36"/>
  <c r="Q11" i="36"/>
  <c r="R11" i="36"/>
  <c r="S11" i="36"/>
  <c r="T11" i="36"/>
  <c r="U11" i="36"/>
  <c r="V11" i="36"/>
  <c r="W11" i="36"/>
  <c r="X11" i="36"/>
  <c r="Y11" i="36"/>
  <c r="Z11" i="36"/>
  <c r="AA11" i="36"/>
  <c r="D29" i="36"/>
  <c r="E29" i="36"/>
  <c r="F29" i="36"/>
  <c r="G29" i="36"/>
  <c r="H29" i="36"/>
  <c r="I29" i="36"/>
  <c r="J29" i="36"/>
  <c r="K29" i="36"/>
  <c r="L29" i="36"/>
  <c r="M29" i="36"/>
  <c r="N29" i="36"/>
  <c r="O29" i="36"/>
  <c r="P29" i="36"/>
  <c r="Q29" i="36"/>
  <c r="R29" i="36"/>
  <c r="S29" i="36"/>
  <c r="T29" i="36"/>
  <c r="U29" i="36"/>
  <c r="V29" i="36"/>
  <c r="W29" i="36"/>
  <c r="X29" i="36"/>
  <c r="Y29" i="36"/>
  <c r="Z29" i="36"/>
  <c r="AA29" i="36"/>
  <c r="BA14" i="1" l="1"/>
  <c r="Y20" i="1"/>
  <c r="BA21" i="1"/>
  <c r="AJ25" i="2" l="1"/>
  <c r="Q18" i="1"/>
  <c r="AA25" i="8"/>
  <c r="V19" i="2" l="1"/>
  <c r="AB25" i="8"/>
  <c r="AC25" i="8"/>
  <c r="AD25" i="8"/>
  <c r="AE25" i="8"/>
  <c r="AF25" i="8"/>
  <c r="AG25" i="8"/>
  <c r="AH25" i="8"/>
  <c r="Y16" i="26" l="1"/>
  <c r="AD21" i="26"/>
  <c r="S22" i="1" l="1"/>
  <c r="AZ20" i="2"/>
  <c r="K25" i="1"/>
  <c r="Y10" i="26" l="1"/>
  <c r="AB10" i="26"/>
  <c r="Y10" i="2" l="1"/>
  <c r="M24" i="23"/>
  <c r="L24" i="23"/>
  <c r="K24" i="23"/>
  <c r="J24" i="23"/>
  <c r="I24" i="23"/>
  <c r="H24" i="23"/>
  <c r="G24" i="23"/>
  <c r="F24" i="23"/>
  <c r="AN25" i="8"/>
  <c r="AM25" i="8"/>
  <c r="AL25" i="8"/>
  <c r="AK25" i="8"/>
  <c r="AJ25" i="8"/>
  <c r="AI25" i="8"/>
  <c r="Z25" i="8"/>
  <c r="Y25" i="8"/>
  <c r="X25" i="8"/>
  <c r="W25" i="8"/>
  <c r="V25" i="8"/>
  <c r="U25" i="8"/>
  <c r="T25" i="8"/>
  <c r="AO25" i="8" s="1"/>
  <c r="R25" i="8"/>
  <c r="P25" i="8"/>
  <c r="N25" i="8"/>
  <c r="L25" i="8"/>
  <c r="M25" i="8" s="1"/>
  <c r="J25" i="8"/>
  <c r="K25" i="8" s="1"/>
  <c r="I25" i="8"/>
  <c r="F25" i="8"/>
  <c r="AO24" i="8"/>
  <c r="S24" i="8"/>
  <c r="Q24" i="8"/>
  <c r="O24" i="8"/>
  <c r="M24" i="8"/>
  <c r="K24" i="8"/>
  <c r="I24" i="8"/>
  <c r="G24" i="8"/>
  <c r="AO23" i="8"/>
  <c r="S23" i="8"/>
  <c r="Q23" i="8"/>
  <c r="O23" i="8"/>
  <c r="M23" i="8"/>
  <c r="K23" i="8"/>
  <c r="I23" i="8"/>
  <c r="G23" i="8"/>
  <c r="AO22" i="8"/>
  <c r="S22" i="8"/>
  <c r="Q22" i="8"/>
  <c r="O22" i="8"/>
  <c r="M22" i="8"/>
  <c r="K22" i="8"/>
  <c r="I22" i="8"/>
  <c r="G22" i="8"/>
  <c r="AO21" i="8"/>
  <c r="S21" i="8"/>
  <c r="Q21" i="8"/>
  <c r="O21" i="8"/>
  <c r="M21" i="8"/>
  <c r="K21" i="8"/>
  <c r="I21" i="8"/>
  <c r="G21" i="8"/>
  <c r="AO20" i="8"/>
  <c r="S20" i="8"/>
  <c r="Q20" i="8"/>
  <c r="O20" i="8"/>
  <c r="M20" i="8"/>
  <c r="K20" i="8"/>
  <c r="I20" i="8"/>
  <c r="G20" i="8"/>
  <c r="AO19" i="8"/>
  <c r="Q19" i="8"/>
  <c r="O19" i="8"/>
  <c r="M19" i="8"/>
  <c r="K19" i="8"/>
  <c r="I19" i="8"/>
  <c r="G19" i="8"/>
  <c r="AO18" i="8"/>
  <c r="S18" i="8"/>
  <c r="Q18" i="8"/>
  <c r="O18" i="8"/>
  <c r="M18" i="8"/>
  <c r="K18" i="8"/>
  <c r="I18" i="8"/>
  <c r="G18" i="8"/>
  <c r="AO17" i="8"/>
  <c r="S17" i="8"/>
  <c r="Q17" i="8"/>
  <c r="O17" i="8"/>
  <c r="M17" i="8"/>
  <c r="K17" i="8"/>
  <c r="I17" i="8"/>
  <c r="G17" i="8"/>
  <c r="AO16" i="8"/>
  <c r="S16" i="8"/>
  <c r="Q16" i="8"/>
  <c r="O16" i="8"/>
  <c r="M16" i="8"/>
  <c r="K16" i="8"/>
  <c r="I16" i="8"/>
  <c r="G16" i="8"/>
  <c r="AO15" i="8"/>
  <c r="S15" i="8"/>
  <c r="Q15" i="8"/>
  <c r="O15" i="8"/>
  <c r="M15" i="8"/>
  <c r="K15" i="8"/>
  <c r="I15" i="8"/>
  <c r="G15" i="8"/>
  <c r="AO14" i="8"/>
  <c r="S14" i="8"/>
  <c r="Q14" i="8"/>
  <c r="O14" i="8"/>
  <c r="M14" i="8"/>
  <c r="K14" i="8"/>
  <c r="I14" i="8"/>
  <c r="G14" i="8"/>
  <c r="AO13" i="8"/>
  <c r="S13" i="8"/>
  <c r="Q13" i="8"/>
  <c r="O13" i="8"/>
  <c r="M13" i="8"/>
  <c r="K13" i="8"/>
  <c r="I13" i="8"/>
  <c r="G13" i="8"/>
  <c r="AO12" i="8"/>
  <c r="S12" i="8"/>
  <c r="Q12" i="8"/>
  <c r="O12" i="8"/>
  <c r="M12" i="8"/>
  <c r="K12" i="8"/>
  <c r="I12" i="8"/>
  <c r="G12" i="8"/>
  <c r="AO11" i="8"/>
  <c r="Q11" i="8"/>
  <c r="O11" i="8"/>
  <c r="M11" i="8"/>
  <c r="K11" i="8"/>
  <c r="I11" i="8"/>
  <c r="G11" i="8"/>
  <c r="AO10" i="8"/>
  <c r="S10" i="8"/>
  <c r="Q10" i="8"/>
  <c r="O10" i="8"/>
  <c r="M10" i="8"/>
  <c r="K10" i="8"/>
  <c r="I10" i="8"/>
  <c r="G10" i="8"/>
  <c r="AO9" i="8"/>
  <c r="Q9" i="8"/>
  <c r="O9" i="8"/>
  <c r="M9" i="8"/>
  <c r="K9" i="8"/>
  <c r="I9" i="8"/>
  <c r="G9" i="8"/>
  <c r="G25" i="8" s="1"/>
  <c r="O25" i="8" l="1"/>
  <c r="Q25" i="8"/>
  <c r="S25" i="8"/>
  <c r="BH19" i="26" l="1"/>
  <c r="BH20" i="26"/>
  <c r="BH15" i="26"/>
  <c r="D27" i="9" l="1"/>
  <c r="C26" i="9"/>
  <c r="C25" i="9"/>
  <c r="C24" i="9"/>
  <c r="C23" i="9"/>
  <c r="C22" i="9"/>
  <c r="C21" i="9"/>
  <c r="C20" i="9"/>
  <c r="C19" i="9"/>
  <c r="C17" i="9"/>
  <c r="C16" i="9"/>
  <c r="C15" i="9"/>
  <c r="C14" i="9"/>
  <c r="C13" i="9"/>
  <c r="C11" i="9"/>
  <c r="C27" i="9" s="1"/>
  <c r="C25" i="13"/>
  <c r="C24" i="13"/>
  <c r="C23" i="13"/>
  <c r="H22" i="13"/>
  <c r="G22" i="13"/>
  <c r="F22" i="13"/>
  <c r="E22" i="13"/>
  <c r="D22" i="13"/>
  <c r="C21" i="13"/>
  <c r="C20" i="13"/>
  <c r="C19" i="13"/>
  <c r="C18" i="13"/>
  <c r="C16" i="13"/>
  <c r="C15" i="13"/>
  <c r="C14" i="13"/>
  <c r="C10" i="13"/>
  <c r="C22" i="13" s="1"/>
  <c r="AK11" i="2" l="1"/>
  <c r="AC6" i="26"/>
  <c r="AE6" i="26" s="1"/>
  <c r="AF6" i="26" s="1"/>
  <c r="AC7" i="26"/>
  <c r="AE7" i="26" s="1"/>
  <c r="AF7" i="26" s="1"/>
  <c r="AC8" i="26"/>
  <c r="AE8" i="26" s="1"/>
  <c r="AF8" i="26" s="1"/>
  <c r="AC9" i="26"/>
  <c r="AE9" i="26" s="1"/>
  <c r="AF9" i="26" s="1"/>
  <c r="AC10" i="26"/>
  <c r="AE10" i="26" s="1"/>
  <c r="AF10" i="26" s="1"/>
  <c r="AC11" i="26"/>
  <c r="AE11" i="26" s="1"/>
  <c r="AF11" i="26" s="1"/>
  <c r="AC12" i="26"/>
  <c r="AE12" i="26" s="1"/>
  <c r="AF12" i="26" s="1"/>
  <c r="AC13" i="26"/>
  <c r="AE13" i="26" s="1"/>
  <c r="AF13" i="26" s="1"/>
  <c r="AC14" i="26"/>
  <c r="AE14" i="26" s="1"/>
  <c r="AF14" i="26" s="1"/>
  <c r="AC15" i="26"/>
  <c r="AE15" i="26" s="1"/>
  <c r="AF15" i="26" s="1"/>
  <c r="AC16" i="26"/>
  <c r="AE16" i="26" s="1"/>
  <c r="AF16" i="26" s="1"/>
  <c r="AC17" i="26"/>
  <c r="AE17" i="26" s="1"/>
  <c r="AF17" i="26" s="1"/>
  <c r="AC18" i="26"/>
  <c r="AE18" i="26" s="1"/>
  <c r="AF18" i="26" s="1"/>
  <c r="AC19" i="26"/>
  <c r="AE19" i="26" s="1"/>
  <c r="AF19" i="26" s="1"/>
  <c r="AC20" i="26"/>
  <c r="AE20" i="26" s="1"/>
  <c r="AF20" i="26" s="1"/>
  <c r="AC5" i="26"/>
  <c r="AE5" i="26" s="1"/>
  <c r="AF5" i="26" s="1"/>
  <c r="AF21" i="26" s="1"/>
  <c r="AB20" i="26"/>
  <c r="AB19" i="26"/>
  <c r="AB18" i="26"/>
  <c r="AB17" i="26"/>
  <c r="AB16" i="26"/>
  <c r="AB15" i="26"/>
  <c r="AB14" i="26"/>
  <c r="AB13" i="26"/>
  <c r="AB12" i="26"/>
  <c r="AB11" i="26"/>
  <c r="AB9" i="26"/>
  <c r="AB8" i="26"/>
  <c r="AB7" i="26"/>
  <c r="AB6" i="26"/>
  <c r="AB5" i="26"/>
  <c r="AB21" i="26"/>
  <c r="Y6" i="26"/>
  <c r="Y7" i="26"/>
  <c r="Y8" i="26"/>
  <c r="Y9" i="26"/>
  <c r="Y11" i="26"/>
  <c r="Y12" i="26"/>
  <c r="Y13" i="26"/>
  <c r="Y14" i="26"/>
  <c r="Y15" i="26"/>
  <c r="Y17" i="26"/>
  <c r="Y18" i="26"/>
  <c r="Y19" i="26"/>
  <c r="Y20" i="26"/>
  <c r="Y5" i="26"/>
  <c r="GA19" i="26" l="1"/>
  <c r="CC6" i="26"/>
  <c r="AC21" i="26" l="1"/>
  <c r="AE21" i="26" s="1"/>
  <c r="Y21" i="26"/>
  <c r="D26" i="1" l="1"/>
  <c r="E26" i="1" s="1"/>
  <c r="P21" i="2"/>
  <c r="L11" i="6" l="1"/>
  <c r="M11" i="6"/>
  <c r="L12" i="6"/>
  <c r="M12" i="6"/>
  <c r="L13" i="6"/>
  <c r="M13" i="6"/>
  <c r="L14" i="6"/>
  <c r="M14" i="6"/>
  <c r="L15" i="6"/>
  <c r="M15" i="6"/>
  <c r="L16" i="6"/>
  <c r="M16" i="6"/>
  <c r="L17" i="6"/>
  <c r="M17" i="6"/>
  <c r="L18" i="6"/>
  <c r="M18" i="6"/>
  <c r="L19" i="6"/>
  <c r="M19" i="6"/>
  <c r="L20" i="6"/>
  <c r="M20" i="6"/>
  <c r="L21" i="6"/>
  <c r="M21" i="6"/>
  <c r="L22" i="6"/>
  <c r="M22" i="6"/>
  <c r="L23" i="6"/>
  <c r="M23" i="6"/>
  <c r="L24" i="6"/>
  <c r="M24" i="6"/>
  <c r="L25" i="6"/>
  <c r="M25" i="6"/>
  <c r="M10" i="6"/>
  <c r="M14" i="1" l="1"/>
  <c r="M15" i="1"/>
  <c r="BG26" i="2" l="1"/>
  <c r="BE26" i="2"/>
  <c r="Q26" i="2"/>
  <c r="O26" i="2"/>
  <c r="GB23" i="17" l="1"/>
  <c r="GA23" i="17"/>
  <c r="FZ23" i="17"/>
  <c r="GE23" i="17"/>
  <c r="GD23" i="17"/>
  <c r="GC23" i="17"/>
  <c r="AO24" i="1"/>
  <c r="M25" i="1"/>
  <c r="EE23" i="17"/>
  <c r="EF23" i="17"/>
  <c r="EG23" i="17"/>
  <c r="EH23" i="17"/>
  <c r="EI23" i="17"/>
  <c r="EJ23" i="17"/>
  <c r="EK23" i="17"/>
  <c r="EL23" i="17"/>
  <c r="EM23" i="17"/>
  <c r="EN23" i="17"/>
  <c r="EO23" i="17"/>
  <c r="EP23" i="17"/>
  <c r="EQ23" i="17"/>
  <c r="ER23" i="17"/>
  <c r="ES23" i="17"/>
  <c r="ET23" i="17"/>
  <c r="EU23" i="17"/>
  <c r="ED23" i="17"/>
  <c r="DZ23" i="17"/>
  <c r="EA23" i="17"/>
  <c r="EB23" i="17"/>
  <c r="EC23" i="17"/>
  <c r="T23" i="17"/>
  <c r="Q23" i="17"/>
  <c r="P23" i="17"/>
  <c r="O23" i="17"/>
  <c r="N23" i="17"/>
  <c r="M23" i="17"/>
  <c r="O21" i="1" l="1"/>
  <c r="T21" i="2" l="1"/>
  <c r="AP23" i="17" l="1"/>
  <c r="U18" i="1" l="1"/>
  <c r="H18" i="6" l="1"/>
  <c r="AH13" i="2"/>
  <c r="BC12" i="1" l="1"/>
  <c r="BC13" i="1"/>
  <c r="BC14" i="1"/>
  <c r="BC15" i="1"/>
  <c r="BC16" i="1"/>
  <c r="BC17" i="1"/>
  <c r="BC18" i="1"/>
  <c r="BC19" i="1"/>
  <c r="BC20" i="1"/>
  <c r="BC21" i="1"/>
  <c r="BC22" i="1"/>
  <c r="BC23" i="1"/>
  <c r="BC24" i="1"/>
  <c r="BC25" i="1"/>
  <c r="K25" i="6" l="1"/>
  <c r="K18" i="6"/>
  <c r="K19" i="6"/>
  <c r="K20" i="6"/>
  <c r="K21" i="6"/>
  <c r="K22" i="6"/>
  <c r="K23" i="6"/>
  <c r="K24" i="6"/>
  <c r="K17" i="6"/>
  <c r="E18" i="6"/>
  <c r="E19" i="6"/>
  <c r="E20" i="6"/>
  <c r="E21" i="6"/>
  <c r="E22" i="6"/>
  <c r="E23" i="6"/>
  <c r="E24" i="6"/>
  <c r="E25" i="6"/>
  <c r="E17" i="6"/>
  <c r="N17" i="6" l="1"/>
  <c r="N18" i="6"/>
  <c r="AE17" i="1"/>
  <c r="AE18" i="1"/>
  <c r="AE19" i="1"/>
  <c r="AE20" i="1"/>
  <c r="AE21" i="1"/>
  <c r="AE22" i="1"/>
  <c r="AE23" i="1"/>
  <c r="AE24" i="1"/>
  <c r="AE25" i="1"/>
  <c r="AC17" i="1"/>
  <c r="AC18" i="1"/>
  <c r="AC19" i="1"/>
  <c r="AC20" i="1"/>
  <c r="AC21" i="1"/>
  <c r="AC22" i="1"/>
  <c r="AC23" i="1"/>
  <c r="AC24" i="1"/>
  <c r="AC25" i="1"/>
  <c r="S19" i="1"/>
  <c r="S20" i="1"/>
  <c r="S21" i="1"/>
  <c r="S23" i="1"/>
  <c r="S24" i="1"/>
  <c r="S25" i="1"/>
  <c r="BW22" i="2"/>
  <c r="BW23" i="2"/>
  <c r="BW24" i="2"/>
  <c r="BW25" i="2"/>
  <c r="K23" i="1"/>
  <c r="K24" i="1"/>
  <c r="BI22" i="2" l="1"/>
  <c r="AK22" i="2"/>
  <c r="Y22" i="2"/>
  <c r="S22" i="2"/>
  <c r="H22" i="6"/>
  <c r="N22" i="6" s="1"/>
  <c r="BZ23" i="2" l="1"/>
  <c r="AW23" i="2"/>
  <c r="AQ23" i="2"/>
  <c r="CA23" i="17" l="1"/>
  <c r="CF24" i="2" l="1"/>
  <c r="BZ24" i="2"/>
  <c r="BC24" i="2"/>
  <c r="BZ17" i="2"/>
  <c r="BC23" i="2" l="1"/>
  <c r="BI20" i="2"/>
  <c r="O23" i="1" l="1"/>
  <c r="O17" i="1"/>
  <c r="O13" i="1"/>
  <c r="O12" i="1"/>
  <c r="O10" i="1"/>
  <c r="O11" i="1"/>
  <c r="O15" i="1"/>
  <c r="O16" i="1"/>
  <c r="O18" i="1"/>
  <c r="O19" i="1"/>
  <c r="O20" i="1"/>
  <c r="O22" i="1"/>
  <c r="O24" i="1"/>
  <c r="O25" i="1"/>
  <c r="H7" i="21" l="1"/>
  <c r="I7" i="21" s="1"/>
  <c r="G7" i="21"/>
  <c r="E7" i="21"/>
  <c r="E12" i="6"/>
  <c r="BI12" i="2"/>
  <c r="BC12" i="2"/>
  <c r="AK12" i="2"/>
  <c r="Y12" i="2"/>
  <c r="S12" i="2"/>
  <c r="G13" i="21"/>
  <c r="H13" i="21"/>
  <c r="I13" i="21" s="1"/>
  <c r="E13" i="21"/>
  <c r="BI18" i="2"/>
  <c r="BC18" i="2"/>
  <c r="AK18" i="2"/>
  <c r="Y18" i="2"/>
  <c r="S18" i="2"/>
  <c r="E8" i="21" l="1"/>
  <c r="H8" i="21"/>
  <c r="I8" i="21" s="1"/>
  <c r="G18" i="21"/>
  <c r="H18" i="21"/>
  <c r="E18" i="21"/>
  <c r="BI23" i="2"/>
  <c r="AK23" i="2"/>
  <c r="Y23" i="2"/>
  <c r="H11" i="21"/>
  <c r="BC17" i="2"/>
  <c r="AK17" i="2"/>
  <c r="Y17" i="2"/>
  <c r="S17" i="2"/>
  <c r="H12" i="21"/>
  <c r="I12" i="21" s="1"/>
  <c r="G12" i="21"/>
  <c r="E12" i="21"/>
  <c r="BC25" i="2"/>
  <c r="BI24" i="2"/>
  <c r="AK24" i="2"/>
  <c r="S23" i="2"/>
  <c r="S24" i="2"/>
  <c r="Y24" i="2" l="1"/>
  <c r="D24" i="23" l="1"/>
  <c r="C24" i="23"/>
  <c r="E6" i="22"/>
  <c r="E5" i="22"/>
  <c r="Y13" i="2"/>
  <c r="Y14" i="2"/>
  <c r="Y15" i="2"/>
  <c r="Y16" i="2"/>
  <c r="Y19" i="2"/>
  <c r="Y20" i="2"/>
  <c r="Y21" i="2"/>
  <c r="Y25" i="2"/>
  <c r="E11" i="6" l="1"/>
  <c r="P11" i="2"/>
  <c r="W18" i="1"/>
  <c r="E5" i="21" l="1"/>
  <c r="G5" i="21"/>
  <c r="H5" i="21"/>
  <c r="I5" i="21" s="1"/>
  <c r="I18" i="21" l="1"/>
  <c r="Y10" i="1"/>
  <c r="Y11" i="1"/>
  <c r="N11" i="2" l="1"/>
  <c r="N12" i="2"/>
  <c r="N13" i="2"/>
  <c r="N14" i="2"/>
  <c r="N15" i="2"/>
  <c r="N16" i="2"/>
  <c r="N17" i="2"/>
  <c r="N19" i="2"/>
  <c r="N20" i="2"/>
  <c r="N21" i="2"/>
  <c r="N23" i="2"/>
  <c r="N25" i="2"/>
  <c r="N10" i="2"/>
  <c r="K11" i="2"/>
  <c r="K12" i="2"/>
  <c r="K13" i="2"/>
  <c r="K14" i="2"/>
  <c r="K15" i="2"/>
  <c r="K16" i="2"/>
  <c r="K17" i="2"/>
  <c r="K18" i="2"/>
  <c r="K19" i="2"/>
  <c r="K20" i="2"/>
  <c r="K21" i="2"/>
  <c r="K23" i="2"/>
  <c r="K25" i="2"/>
  <c r="H11" i="2"/>
  <c r="H12" i="2"/>
  <c r="H13" i="2"/>
  <c r="H14" i="2"/>
  <c r="H15" i="2"/>
  <c r="H16" i="2"/>
  <c r="H17" i="2"/>
  <c r="H18" i="2"/>
  <c r="H19" i="2"/>
  <c r="H20" i="2"/>
  <c r="H21" i="2"/>
  <c r="H23" i="2"/>
  <c r="H25" i="2"/>
  <c r="H10" i="2"/>
  <c r="C26" i="2"/>
  <c r="D26" i="2"/>
  <c r="F26" i="2"/>
  <c r="G26" i="2"/>
  <c r="I26" i="2"/>
  <c r="J26" i="2"/>
  <c r="L26" i="2"/>
  <c r="M26" i="2"/>
  <c r="N26" i="2"/>
  <c r="P26" i="2"/>
  <c r="R26" i="2"/>
  <c r="V26" i="2"/>
  <c r="X26" i="2"/>
  <c r="AA26" i="2"/>
  <c r="AB26" i="2" s="1"/>
  <c r="AC26" i="2"/>
  <c r="AD26" i="2" s="1"/>
  <c r="AH26" i="2"/>
  <c r="AJ26" i="2"/>
  <c r="AM26" i="2"/>
  <c r="AN26" i="2" s="1"/>
  <c r="AO26" i="2"/>
  <c r="AP26" i="2" s="1"/>
  <c r="AS26" i="2"/>
  <c r="AT26" i="2" s="1"/>
  <c r="AU26" i="2"/>
  <c r="AV26" i="2" s="1"/>
  <c r="AY26" i="2"/>
  <c r="AZ26" i="2" s="1"/>
  <c r="BA26" i="2"/>
  <c r="BB26" i="2" s="1"/>
  <c r="BF26" i="2"/>
  <c r="BH26" i="2"/>
  <c r="BT26" i="2"/>
  <c r="BU26" i="2" s="1"/>
  <c r="BV26" i="2"/>
  <c r="BW26" i="2" s="1"/>
  <c r="BX26" i="2"/>
  <c r="BY26" i="2" s="1"/>
  <c r="CB26" i="2"/>
  <c r="CC26" i="2" s="1"/>
  <c r="CD26" i="2"/>
  <c r="CE26" i="2" s="1"/>
  <c r="H26" i="2" l="1"/>
  <c r="E26" i="2"/>
  <c r="BS14" i="2" l="1"/>
  <c r="BP14" i="2"/>
  <c r="BS20" i="2"/>
  <c r="BP20" i="2"/>
  <c r="K10" i="2" l="1"/>
  <c r="K26" i="2" s="1"/>
  <c r="AG20" i="1"/>
  <c r="G26" i="1"/>
  <c r="C26" i="6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E25" i="4"/>
  <c r="AF25" i="4"/>
  <c r="AG25" i="4"/>
  <c r="AH25" i="4"/>
  <c r="AI25" i="4"/>
  <c r="AJ25" i="4"/>
  <c r="AK25" i="4"/>
  <c r="AL25" i="4"/>
  <c r="AM25" i="4"/>
  <c r="AN25" i="4"/>
  <c r="AO25" i="4"/>
  <c r="AP25" i="4"/>
  <c r="D25" i="4"/>
  <c r="E25" i="4"/>
  <c r="F25" i="4"/>
  <c r="G25" i="4"/>
  <c r="H25" i="4"/>
  <c r="C25" i="4"/>
  <c r="F21" i="21" l="1"/>
  <c r="C21" i="21"/>
  <c r="H20" i="21"/>
  <c r="I20" i="21" s="1"/>
  <c r="G20" i="21"/>
  <c r="E20" i="21"/>
  <c r="H19" i="21"/>
  <c r="I19" i="21" s="1"/>
  <c r="G19" i="21"/>
  <c r="E19" i="21"/>
  <c r="H17" i="21"/>
  <c r="I17" i="21" s="1"/>
  <c r="G17" i="21"/>
  <c r="E17" i="21"/>
  <c r="H16" i="21"/>
  <c r="I16" i="21" s="1"/>
  <c r="G16" i="21"/>
  <c r="E16" i="21"/>
  <c r="H15" i="21"/>
  <c r="I15" i="21" s="1"/>
  <c r="G15" i="21"/>
  <c r="E15" i="21"/>
  <c r="H14" i="21"/>
  <c r="I14" i="21" s="1"/>
  <c r="G14" i="21"/>
  <c r="E14" i="21"/>
  <c r="H10" i="21"/>
  <c r="H9" i="21"/>
  <c r="I9" i="21" s="1"/>
  <c r="G9" i="21"/>
  <c r="E9" i="21"/>
  <c r="H6" i="21"/>
  <c r="I6" i="21" s="1"/>
  <c r="G6" i="21"/>
  <c r="E6" i="21"/>
  <c r="H21" i="21" l="1"/>
  <c r="I21" i="21" s="1"/>
  <c r="E21" i="21"/>
  <c r="K11" i="6" l="1"/>
  <c r="K12" i="6"/>
  <c r="K13" i="6"/>
  <c r="K14" i="6"/>
  <c r="H11" i="6"/>
  <c r="H12" i="6"/>
  <c r="H13" i="6"/>
  <c r="H14" i="6"/>
  <c r="E14" i="6"/>
  <c r="N14" i="6" s="1"/>
  <c r="BI10" i="2"/>
  <c r="BJ20" i="2" s="1"/>
  <c r="AQ20" i="2"/>
  <c r="AQ21" i="2"/>
  <c r="AE20" i="2"/>
  <c r="AE21" i="2"/>
  <c r="V14" i="2"/>
  <c r="V15" i="2"/>
  <c r="AI26" i="1"/>
  <c r="N12" i="6" l="1"/>
  <c r="N11" i="6"/>
  <c r="BA16" i="1"/>
  <c r="BM11" i="2"/>
  <c r="BM13" i="2"/>
  <c r="BM14" i="2"/>
  <c r="BM15" i="2"/>
  <c r="BM16" i="2"/>
  <c r="BM19" i="2"/>
  <c r="BM20" i="2"/>
  <c r="BU20" i="2" s="1"/>
  <c r="BM21" i="2"/>
  <c r="BM25" i="2"/>
  <c r="BM10" i="2"/>
  <c r="BF10" i="2"/>
  <c r="BJ10" i="2"/>
  <c r="AK10" i="2"/>
  <c r="H15" i="6"/>
  <c r="Q25" i="1"/>
  <c r="CE10" i="2"/>
  <c r="CE11" i="2"/>
  <c r="BE11" i="1" l="1"/>
  <c r="GK23" i="17" l="1"/>
  <c r="GJ23" i="17"/>
  <c r="GI23" i="17"/>
  <c r="GH23" i="17"/>
  <c r="GG23" i="17"/>
  <c r="GF23" i="17"/>
  <c r="FY23" i="17"/>
  <c r="FX23" i="17"/>
  <c r="FW23" i="17"/>
  <c r="FV23" i="17"/>
  <c r="FU23" i="17"/>
  <c r="FT23" i="17"/>
  <c r="FS23" i="17"/>
  <c r="FR23" i="17"/>
  <c r="FQ23" i="17"/>
  <c r="FP23" i="17"/>
  <c r="FO23" i="17"/>
  <c r="FN23" i="17"/>
  <c r="FM23" i="17"/>
  <c r="FL23" i="17"/>
  <c r="FK23" i="17"/>
  <c r="FJ23" i="17"/>
  <c r="FI23" i="17"/>
  <c r="FH23" i="17"/>
  <c r="FG23" i="17"/>
  <c r="FF23" i="17"/>
  <c r="FE23" i="17"/>
  <c r="FD23" i="17"/>
  <c r="FC23" i="17"/>
  <c r="FB23" i="17"/>
  <c r="FA23" i="17"/>
  <c r="EZ23" i="17"/>
  <c r="EY23" i="17"/>
  <c r="EX23" i="17"/>
  <c r="EW23" i="17"/>
  <c r="EV23" i="17"/>
  <c r="DY23" i="17"/>
  <c r="DX23" i="17"/>
  <c r="DW23" i="17"/>
  <c r="DV23" i="17"/>
  <c r="DU23" i="17"/>
  <c r="DT23" i="17"/>
  <c r="DS23" i="17"/>
  <c r="DR23" i="17"/>
  <c r="DQ23" i="17"/>
  <c r="DP23" i="17"/>
  <c r="DO23" i="17"/>
  <c r="DN23" i="17"/>
  <c r="DM23" i="17"/>
  <c r="DL23" i="17"/>
  <c r="DK23" i="17"/>
  <c r="DJ23" i="17"/>
  <c r="DI23" i="17"/>
  <c r="DH23" i="17"/>
  <c r="DG23" i="17"/>
  <c r="DF23" i="17"/>
  <c r="DE23" i="17"/>
  <c r="DD23" i="17"/>
  <c r="DC23" i="17"/>
  <c r="DB23" i="17"/>
  <c r="DA23" i="17"/>
  <c r="CZ23" i="17"/>
  <c r="CY23" i="17"/>
  <c r="CX23" i="17"/>
  <c r="CW23" i="17"/>
  <c r="CV23" i="17"/>
  <c r="CU23" i="17"/>
  <c r="CT23" i="17"/>
  <c r="CS23" i="17"/>
  <c r="CR23" i="17"/>
  <c r="CQ23" i="17"/>
  <c r="CP23" i="17"/>
  <c r="CO23" i="17"/>
  <c r="CN23" i="17"/>
  <c r="CM23" i="17"/>
  <c r="CL23" i="17"/>
  <c r="CK23" i="17"/>
  <c r="CJ23" i="17"/>
  <c r="CI23" i="17"/>
  <c r="CH23" i="17"/>
  <c r="CG23" i="17"/>
  <c r="CF23" i="17"/>
  <c r="CE23" i="17"/>
  <c r="CD23" i="17"/>
  <c r="CC23" i="17"/>
  <c r="CB23" i="17"/>
  <c r="BZ23" i="17"/>
  <c r="BY23" i="17"/>
  <c r="BX23" i="17"/>
  <c r="BW23" i="17"/>
  <c r="BV23" i="17"/>
  <c r="BU23" i="17"/>
  <c r="BT23" i="17"/>
  <c r="BS23" i="17"/>
  <c r="BR23" i="17"/>
  <c r="BQ23" i="17"/>
  <c r="BP23" i="17"/>
  <c r="BO23" i="17"/>
  <c r="BN23" i="17"/>
  <c r="BM23" i="17"/>
  <c r="BL23" i="17"/>
  <c r="BK23" i="17"/>
  <c r="BJ23" i="17"/>
  <c r="BI23" i="17"/>
  <c r="BG23" i="17"/>
  <c r="BE23" i="17"/>
  <c r="BD23" i="17"/>
  <c r="BC23" i="17"/>
  <c r="BB23" i="17"/>
  <c r="BA23" i="17"/>
  <c r="AZ23" i="17"/>
  <c r="AY23" i="17"/>
  <c r="AX23" i="17"/>
  <c r="AW23" i="17"/>
  <c r="AV23" i="17"/>
  <c r="AU23" i="17"/>
  <c r="AT23" i="17"/>
  <c r="AS23" i="17"/>
  <c r="AR23" i="17"/>
  <c r="AQ23" i="17"/>
  <c r="AO23" i="17"/>
  <c r="AN23" i="17"/>
  <c r="AM23" i="17"/>
  <c r="AL23" i="17"/>
  <c r="AK23" i="17"/>
  <c r="AJ23" i="17"/>
  <c r="AI23" i="17"/>
  <c r="AH23" i="17"/>
  <c r="AG23" i="17"/>
  <c r="AF23" i="17"/>
  <c r="AE23" i="17"/>
  <c r="AD23" i="17"/>
  <c r="Y23" i="17"/>
  <c r="X23" i="17"/>
  <c r="W23" i="17"/>
  <c r="V23" i="17"/>
  <c r="U23" i="17"/>
  <c r="K23" i="17"/>
  <c r="J23" i="17"/>
  <c r="I23" i="17"/>
  <c r="H23" i="17"/>
  <c r="G23" i="17"/>
  <c r="F23" i="17"/>
  <c r="E23" i="17"/>
  <c r="D23" i="17"/>
  <c r="C23" i="17"/>
  <c r="AC26" i="13"/>
  <c r="AB26" i="13"/>
  <c r="AA26" i="13"/>
  <c r="Z26" i="13"/>
  <c r="Y26" i="13"/>
  <c r="X26" i="13"/>
  <c r="W26" i="13"/>
  <c r="V26" i="13"/>
  <c r="U26" i="13"/>
  <c r="T26" i="13"/>
  <c r="S26" i="13"/>
  <c r="R26" i="13"/>
  <c r="Q26" i="13"/>
  <c r="P26" i="13"/>
  <c r="O26" i="13"/>
  <c r="N26" i="13"/>
  <c r="M26" i="13"/>
  <c r="L26" i="13"/>
  <c r="K26" i="13"/>
  <c r="J26" i="13"/>
  <c r="I26" i="13"/>
  <c r="H26" i="13"/>
  <c r="G26" i="13"/>
  <c r="F26" i="13"/>
  <c r="E26" i="13"/>
  <c r="D26" i="13"/>
  <c r="C26" i="13"/>
  <c r="N19" i="10"/>
  <c r="M19" i="10"/>
  <c r="L19" i="10"/>
  <c r="J19" i="10"/>
  <c r="H19" i="10"/>
  <c r="F19" i="10"/>
  <c r="G19" i="10" s="1"/>
  <c r="E19" i="10"/>
  <c r="K18" i="10"/>
  <c r="I18" i="10"/>
  <c r="G18" i="10"/>
  <c r="K17" i="10"/>
  <c r="I17" i="10"/>
  <c r="G17" i="10"/>
  <c r="K16" i="10"/>
  <c r="I16" i="10"/>
  <c r="G16" i="10"/>
  <c r="K15" i="10"/>
  <c r="I15" i="10"/>
  <c r="G15" i="10"/>
  <c r="K14" i="10"/>
  <c r="I14" i="10"/>
  <c r="G14" i="10"/>
  <c r="K13" i="10"/>
  <c r="I13" i="10"/>
  <c r="G13" i="10"/>
  <c r="K12" i="10"/>
  <c r="I12" i="10"/>
  <c r="G12" i="10"/>
  <c r="K11" i="10"/>
  <c r="I11" i="10"/>
  <c r="G11" i="10"/>
  <c r="K10" i="10"/>
  <c r="I10" i="10"/>
  <c r="G10" i="10"/>
  <c r="K9" i="10"/>
  <c r="I9" i="10"/>
  <c r="G9" i="10"/>
  <c r="H27" i="9"/>
  <c r="G27" i="9"/>
  <c r="F27" i="9"/>
  <c r="E27" i="9"/>
  <c r="J26" i="6"/>
  <c r="I26" i="6"/>
  <c r="G26" i="6"/>
  <c r="F26" i="6"/>
  <c r="D26" i="6"/>
  <c r="H25" i="6"/>
  <c r="N25" i="6" s="1"/>
  <c r="H24" i="6"/>
  <c r="N24" i="6" s="1"/>
  <c r="H23" i="6"/>
  <c r="N23" i="6" s="1"/>
  <c r="H21" i="6"/>
  <c r="N21" i="6" s="1"/>
  <c r="H20" i="6"/>
  <c r="N20" i="6" s="1"/>
  <c r="H19" i="6"/>
  <c r="N19" i="6" s="1"/>
  <c r="K16" i="6"/>
  <c r="H16" i="6"/>
  <c r="E16" i="6"/>
  <c r="K15" i="6"/>
  <c r="E15" i="6"/>
  <c r="E13" i="6"/>
  <c r="N13" i="6" s="1"/>
  <c r="L10" i="6"/>
  <c r="K10" i="6"/>
  <c r="H10" i="6"/>
  <c r="H26" i="6" s="1"/>
  <c r="E10" i="6"/>
  <c r="AB2" i="4"/>
  <c r="CF25" i="2"/>
  <c r="CG25" i="2" s="1"/>
  <c r="CE25" i="2"/>
  <c r="CC25" i="2"/>
  <c r="BZ25" i="2"/>
  <c r="BY25" i="2"/>
  <c r="BU25" i="2"/>
  <c r="BP25" i="2"/>
  <c r="BI25" i="2"/>
  <c r="BJ25" i="2" s="1"/>
  <c r="BH25" i="2"/>
  <c r="BD25" i="2"/>
  <c r="BB25" i="2"/>
  <c r="AZ25" i="2"/>
  <c r="AW25" i="2"/>
  <c r="AV25" i="2"/>
  <c r="AT25" i="2"/>
  <c r="AQ25" i="2"/>
  <c r="AP25" i="2"/>
  <c r="AN25" i="2"/>
  <c r="AK25" i="2"/>
  <c r="AL25" i="2" s="1"/>
  <c r="AH25" i="2"/>
  <c r="AE25" i="2"/>
  <c r="AD25" i="2"/>
  <c r="AB25" i="2"/>
  <c r="Z25" i="2"/>
  <c r="X25" i="2"/>
  <c r="V25" i="2"/>
  <c r="S25" i="2"/>
  <c r="T25" i="2" s="1"/>
  <c r="R25" i="2"/>
  <c r="P25" i="2"/>
  <c r="CF21" i="2"/>
  <c r="CG21" i="2" s="1"/>
  <c r="CE21" i="2"/>
  <c r="CC21" i="2"/>
  <c r="BZ21" i="2"/>
  <c r="CA21" i="2" s="1"/>
  <c r="BY21" i="2"/>
  <c r="BW21" i="2"/>
  <c r="BU21" i="2"/>
  <c r="BI21" i="2"/>
  <c r="BJ21" i="2" s="1"/>
  <c r="BH21" i="2"/>
  <c r="BC21" i="2"/>
  <c r="BD21" i="2" s="1"/>
  <c r="BB21" i="2"/>
  <c r="AZ21" i="2"/>
  <c r="AW21" i="2"/>
  <c r="AV21" i="2"/>
  <c r="AT21" i="2"/>
  <c r="AP21" i="2"/>
  <c r="AN21" i="2"/>
  <c r="AK21" i="2"/>
  <c r="AL21" i="2" s="1"/>
  <c r="AJ21" i="2"/>
  <c r="AH21" i="2"/>
  <c r="AD21" i="2"/>
  <c r="AB21" i="2"/>
  <c r="Z21" i="2"/>
  <c r="X21" i="2"/>
  <c r="V21" i="2"/>
  <c r="S21" i="2"/>
  <c r="R21" i="2"/>
  <c r="CF20" i="2"/>
  <c r="CG20" i="2" s="1"/>
  <c r="CE20" i="2"/>
  <c r="CC20" i="2"/>
  <c r="BZ20" i="2"/>
  <c r="CA20" i="2" s="1"/>
  <c r="BY20" i="2"/>
  <c r="BW20" i="2"/>
  <c r="BC20" i="2"/>
  <c r="BD20" i="2" s="1"/>
  <c r="BB20" i="2"/>
  <c r="AW20" i="2"/>
  <c r="AK20" i="2"/>
  <c r="AL20" i="2" s="1"/>
  <c r="AJ20" i="2"/>
  <c r="AH20" i="2"/>
  <c r="Z20" i="2"/>
  <c r="X20" i="2"/>
  <c r="V20" i="2"/>
  <c r="S20" i="2"/>
  <c r="T20" i="2" s="1"/>
  <c r="R20" i="2"/>
  <c r="P20" i="2"/>
  <c r="AF20" i="2"/>
  <c r="CF19" i="2"/>
  <c r="CG19" i="2" s="1"/>
  <c r="CE19" i="2"/>
  <c r="CC19" i="2"/>
  <c r="BZ19" i="2"/>
  <c r="CA19" i="2" s="1"/>
  <c r="BY19" i="2"/>
  <c r="BW19" i="2"/>
  <c r="BU19" i="2"/>
  <c r="BI19" i="2"/>
  <c r="BJ19" i="2" s="1"/>
  <c r="BH19" i="2"/>
  <c r="BF19" i="2"/>
  <c r="BC19" i="2"/>
  <c r="BD19" i="2" s="1"/>
  <c r="BB19" i="2"/>
  <c r="AZ19" i="2"/>
  <c r="AW19" i="2"/>
  <c r="AV19" i="2"/>
  <c r="AT19" i="2"/>
  <c r="AQ19" i="2"/>
  <c r="AP19" i="2"/>
  <c r="AN19" i="2"/>
  <c r="AK19" i="2"/>
  <c r="AL19" i="2" s="1"/>
  <c r="AJ19" i="2"/>
  <c r="AH19" i="2"/>
  <c r="AE19" i="2"/>
  <c r="AD19" i="2"/>
  <c r="AB19" i="2"/>
  <c r="Z19" i="2"/>
  <c r="X19" i="2"/>
  <c r="S19" i="2"/>
  <c r="T19" i="2" s="1"/>
  <c r="R19" i="2"/>
  <c r="P19" i="2"/>
  <c r="CF16" i="2"/>
  <c r="CG16" i="2" s="1"/>
  <c r="CE16" i="2"/>
  <c r="CC16" i="2"/>
  <c r="BZ16" i="2"/>
  <c r="CA16" i="2" s="1"/>
  <c r="BY16" i="2"/>
  <c r="BW16" i="2"/>
  <c r="BU16" i="2"/>
  <c r="BI16" i="2"/>
  <c r="BJ16" i="2" s="1"/>
  <c r="BH16" i="2"/>
  <c r="BF16" i="2"/>
  <c r="BC16" i="2"/>
  <c r="BD16" i="2" s="1"/>
  <c r="BB16" i="2"/>
  <c r="AZ16" i="2"/>
  <c r="AW16" i="2"/>
  <c r="AV16" i="2"/>
  <c r="AT16" i="2"/>
  <c r="AP16" i="2"/>
  <c r="AN16" i="2"/>
  <c r="AK16" i="2"/>
  <c r="AL16" i="2" s="1"/>
  <c r="AJ16" i="2"/>
  <c r="AH16" i="2"/>
  <c r="AE16" i="2"/>
  <c r="AD16" i="2"/>
  <c r="AB16" i="2"/>
  <c r="Z16" i="2"/>
  <c r="X16" i="2"/>
  <c r="V16" i="2"/>
  <c r="S16" i="2"/>
  <c r="T16" i="2" s="1"/>
  <c r="P16" i="2"/>
  <c r="AR16" i="2"/>
  <c r="CF15" i="2"/>
  <c r="CG15" i="2" s="1"/>
  <c r="CE15" i="2"/>
  <c r="CC15" i="2"/>
  <c r="BZ15" i="2"/>
  <c r="CA15" i="2" s="1"/>
  <c r="BY15" i="2"/>
  <c r="BW15" i="2"/>
  <c r="BU15" i="2"/>
  <c r="BI15" i="2"/>
  <c r="BJ15" i="2" s="1"/>
  <c r="BH15" i="2"/>
  <c r="BF15" i="2"/>
  <c r="BC15" i="2"/>
  <c r="BD15" i="2" s="1"/>
  <c r="BB15" i="2"/>
  <c r="AZ15" i="2"/>
  <c r="AW15" i="2"/>
  <c r="AV15" i="2"/>
  <c r="AT15" i="2"/>
  <c r="AQ15" i="2"/>
  <c r="AP15" i="2"/>
  <c r="AN15" i="2"/>
  <c r="AK15" i="2"/>
  <c r="AL15" i="2" s="1"/>
  <c r="AJ15" i="2"/>
  <c r="AH15" i="2"/>
  <c r="AE15" i="2"/>
  <c r="AD15" i="2"/>
  <c r="AB15" i="2"/>
  <c r="Z15" i="2"/>
  <c r="X15" i="2"/>
  <c r="S15" i="2"/>
  <c r="T15" i="2" s="1"/>
  <c r="R15" i="2"/>
  <c r="P15" i="2"/>
  <c r="CF14" i="2"/>
  <c r="CG14" i="2" s="1"/>
  <c r="CE14" i="2"/>
  <c r="CC14" i="2"/>
  <c r="BZ14" i="2"/>
  <c r="BY14" i="2"/>
  <c r="BW14" i="2"/>
  <c r="BU14" i="2"/>
  <c r="BI14" i="2"/>
  <c r="BJ14" i="2" s="1"/>
  <c r="BH14" i="2"/>
  <c r="BF14" i="2"/>
  <c r="BC14" i="2"/>
  <c r="BB14" i="2"/>
  <c r="AZ14" i="2"/>
  <c r="AW14" i="2"/>
  <c r="AV14" i="2"/>
  <c r="AT14" i="2"/>
  <c r="AQ14" i="2"/>
  <c r="AP14" i="2"/>
  <c r="AN14" i="2"/>
  <c r="AK14" i="2"/>
  <c r="AJ14" i="2"/>
  <c r="AH14" i="2"/>
  <c r="AE14" i="2"/>
  <c r="AD14" i="2"/>
  <c r="AB14" i="2"/>
  <c r="X14" i="2"/>
  <c r="S14" i="2"/>
  <c r="R14" i="2"/>
  <c r="P14" i="2"/>
  <c r="CF13" i="2"/>
  <c r="CG13" i="2" s="1"/>
  <c r="CE13" i="2"/>
  <c r="BZ13" i="2"/>
  <c r="CA13" i="2" s="1"/>
  <c r="BY13" i="2"/>
  <c r="BW13" i="2"/>
  <c r="BU13" i="2"/>
  <c r="BI13" i="2"/>
  <c r="BJ13" i="2" s="1"/>
  <c r="BH13" i="2"/>
  <c r="BF13" i="2"/>
  <c r="BC13" i="2"/>
  <c r="BD13" i="2" s="1"/>
  <c r="BB13" i="2"/>
  <c r="AZ13" i="2"/>
  <c r="AW13" i="2"/>
  <c r="AV13" i="2"/>
  <c r="AT13" i="2"/>
  <c r="AQ13" i="2"/>
  <c r="AP13" i="2"/>
  <c r="AN13" i="2"/>
  <c r="AK13" i="2"/>
  <c r="AJ13" i="2"/>
  <c r="AE13" i="2"/>
  <c r="AD13" i="2"/>
  <c r="AB13" i="2"/>
  <c r="Z13" i="2"/>
  <c r="X13" i="2"/>
  <c r="V13" i="2"/>
  <c r="S13" i="2"/>
  <c r="T13" i="2" s="1"/>
  <c r="R13" i="2"/>
  <c r="P13" i="2"/>
  <c r="CF11" i="2"/>
  <c r="CG11" i="2" s="1"/>
  <c r="CC11" i="2"/>
  <c r="BZ11" i="2"/>
  <c r="CA11" i="2" s="1"/>
  <c r="BY11" i="2"/>
  <c r="BW11" i="2"/>
  <c r="BU11" i="2"/>
  <c r="BI11" i="2"/>
  <c r="BH11" i="2"/>
  <c r="BF11" i="2"/>
  <c r="BC11" i="2"/>
  <c r="BD11" i="2" s="1"/>
  <c r="BB11" i="2"/>
  <c r="AZ11" i="2"/>
  <c r="AW11" i="2"/>
  <c r="AV11" i="2"/>
  <c r="AT11" i="2"/>
  <c r="AQ11" i="2"/>
  <c r="AP11" i="2"/>
  <c r="AN11" i="2"/>
  <c r="AL11" i="2"/>
  <c r="AJ11" i="2"/>
  <c r="AH11" i="2"/>
  <c r="AE11" i="2"/>
  <c r="AD11" i="2"/>
  <c r="AB11" i="2"/>
  <c r="Y11" i="2"/>
  <c r="Z11" i="2" s="1"/>
  <c r="X11" i="2"/>
  <c r="V11" i="2"/>
  <c r="S11" i="2"/>
  <c r="T11" i="2" s="1"/>
  <c r="R11" i="2"/>
  <c r="CF10" i="2"/>
  <c r="CC10" i="2"/>
  <c r="BZ10" i="2"/>
  <c r="BY10" i="2"/>
  <c r="BW10" i="2"/>
  <c r="BU10" i="2"/>
  <c r="BC10" i="2"/>
  <c r="BB10" i="2"/>
  <c r="AZ10" i="2"/>
  <c r="AQ10" i="2"/>
  <c r="AQ26" i="2" s="1"/>
  <c r="AP10" i="2"/>
  <c r="AN10" i="2"/>
  <c r="AL10" i="2"/>
  <c r="AJ10" i="2"/>
  <c r="AH10" i="2"/>
  <c r="AE10" i="2"/>
  <c r="AD10" i="2"/>
  <c r="AB10" i="2"/>
  <c r="X10" i="2"/>
  <c r="V10" i="2"/>
  <c r="S10" i="2"/>
  <c r="R10" i="2"/>
  <c r="P10" i="2"/>
  <c r="CQ26" i="1"/>
  <c r="CP26" i="1"/>
  <c r="CO26" i="1"/>
  <c r="CN26" i="1"/>
  <c r="CM26" i="1"/>
  <c r="CL26" i="1"/>
  <c r="CK26" i="1"/>
  <c r="CJ26" i="1"/>
  <c r="CI26" i="1"/>
  <c r="CH26" i="1"/>
  <c r="CG26" i="1"/>
  <c r="CF26" i="1"/>
  <c r="CE26" i="1"/>
  <c r="CD26" i="1"/>
  <c r="CC26" i="1"/>
  <c r="CB26" i="1"/>
  <c r="CA26" i="1"/>
  <c r="BZ26" i="1"/>
  <c r="BY26" i="1"/>
  <c r="BX26" i="1"/>
  <c r="BW26" i="1"/>
  <c r="BV26" i="1"/>
  <c r="BU26" i="1"/>
  <c r="BT26" i="1"/>
  <c r="BS26" i="1"/>
  <c r="BR26" i="1"/>
  <c r="BQ26" i="1"/>
  <c r="BP26" i="1"/>
  <c r="BO26" i="1"/>
  <c r="BN26" i="1"/>
  <c r="BM26" i="1"/>
  <c r="BL26" i="1"/>
  <c r="BK26" i="1"/>
  <c r="BJ26" i="1"/>
  <c r="BI26" i="1"/>
  <c r="BH26" i="1"/>
  <c r="BG26" i="1"/>
  <c r="BF26" i="1"/>
  <c r="AV26" i="1"/>
  <c r="AT26" i="1"/>
  <c r="AR26" i="1"/>
  <c r="AN26" i="1"/>
  <c r="AL26" i="1"/>
  <c r="AJ26" i="1"/>
  <c r="AH26" i="1"/>
  <c r="AF26" i="1"/>
  <c r="X26" i="1"/>
  <c r="V26" i="1"/>
  <c r="T26" i="1"/>
  <c r="R26" i="1"/>
  <c r="P26" i="1"/>
  <c r="N26" i="1"/>
  <c r="J26" i="1"/>
  <c r="I26" i="1"/>
  <c r="H26" i="1"/>
  <c r="F26" i="1"/>
  <c r="BE25" i="1"/>
  <c r="BA25" i="1"/>
  <c r="AY25" i="1"/>
  <c r="AU25" i="1"/>
  <c r="AS25" i="1"/>
  <c r="AQ25" i="1"/>
  <c r="AO25" i="1"/>
  <c r="AM25" i="1"/>
  <c r="AA25" i="1"/>
  <c r="W25" i="1"/>
  <c r="U25" i="1"/>
  <c r="BE24" i="1"/>
  <c r="BA24" i="1"/>
  <c r="AY24" i="1"/>
  <c r="AU24" i="1"/>
  <c r="AS24" i="1"/>
  <c r="AQ24" i="1"/>
  <c r="AM24" i="1"/>
  <c r="AA24" i="1"/>
  <c r="Y24" i="1"/>
  <c r="W24" i="1"/>
  <c r="U24" i="1"/>
  <c r="Q24" i="1"/>
  <c r="M24" i="1"/>
  <c r="BE22" i="1"/>
  <c r="BA22" i="1"/>
  <c r="AY22" i="1"/>
  <c r="AU22" i="1"/>
  <c r="AS22" i="1"/>
  <c r="AQ22" i="1"/>
  <c r="AO22" i="1"/>
  <c r="AM22" i="1"/>
  <c r="AA22" i="1"/>
  <c r="Y22" i="1"/>
  <c r="W22" i="1"/>
  <c r="U22" i="1"/>
  <c r="Q22" i="1"/>
  <c r="M22" i="1"/>
  <c r="K22" i="1"/>
  <c r="BE21" i="1"/>
  <c r="AY21" i="1"/>
  <c r="AU21" i="1"/>
  <c r="AS21" i="1"/>
  <c r="AQ21" i="1"/>
  <c r="AO21" i="1"/>
  <c r="AM21" i="1"/>
  <c r="AA21" i="1"/>
  <c r="Y21" i="1"/>
  <c r="W21" i="1"/>
  <c r="U21" i="1"/>
  <c r="Q21" i="1"/>
  <c r="M21" i="1"/>
  <c r="K21" i="1"/>
  <c r="BE20" i="1"/>
  <c r="BA20" i="1"/>
  <c r="AY20" i="1"/>
  <c r="AU20" i="1"/>
  <c r="AQ20" i="1"/>
  <c r="AO20" i="1"/>
  <c r="AA20" i="1"/>
  <c r="W20" i="1"/>
  <c r="U20" i="1"/>
  <c r="Q20" i="1"/>
  <c r="M20" i="1"/>
  <c r="K20" i="1"/>
  <c r="BE19" i="1"/>
  <c r="BA19" i="1"/>
  <c r="AY19" i="1"/>
  <c r="AU19" i="1"/>
  <c r="AS19" i="1"/>
  <c r="AQ19" i="1"/>
  <c r="AM19" i="1"/>
  <c r="AA19" i="1"/>
  <c r="Y19" i="1"/>
  <c r="W19" i="1"/>
  <c r="U19" i="1"/>
  <c r="Q19" i="1"/>
  <c r="M19" i="1"/>
  <c r="K19" i="1"/>
  <c r="BE18" i="1"/>
  <c r="BA18" i="1"/>
  <c r="AY18" i="1"/>
  <c r="AU18" i="1"/>
  <c r="AS18" i="1"/>
  <c r="AQ18" i="1"/>
  <c r="AO18" i="1"/>
  <c r="AM18" i="1"/>
  <c r="AA18" i="1"/>
  <c r="Y18" i="1"/>
  <c r="S18" i="1"/>
  <c r="M18" i="1"/>
  <c r="K18" i="1"/>
  <c r="BE16" i="1"/>
  <c r="AY16" i="1"/>
  <c r="AS16" i="1"/>
  <c r="AQ16" i="1"/>
  <c r="AO16" i="1"/>
  <c r="AM16" i="1"/>
  <c r="AE16" i="1"/>
  <c r="AC16" i="1"/>
  <c r="AA16" i="1"/>
  <c r="Y16" i="1"/>
  <c r="U16" i="1"/>
  <c r="S16" i="1"/>
  <c r="Q16" i="1"/>
  <c r="M16" i="1"/>
  <c r="K16" i="1"/>
  <c r="BE15" i="1"/>
  <c r="BA15" i="1"/>
  <c r="AY15" i="1"/>
  <c r="AU15" i="1"/>
  <c r="AS15" i="1"/>
  <c r="AQ15" i="1"/>
  <c r="AO15" i="1"/>
  <c r="AM15" i="1"/>
  <c r="AE15" i="1"/>
  <c r="AC15" i="1"/>
  <c r="AA15" i="1"/>
  <c r="Y15" i="1"/>
  <c r="U15" i="1"/>
  <c r="S15" i="1"/>
  <c r="Q15" i="1"/>
  <c r="K15" i="1"/>
  <c r="BE14" i="1"/>
  <c r="AY14" i="1"/>
  <c r="AU14" i="1"/>
  <c r="AS14" i="1"/>
  <c r="AQ14" i="1"/>
  <c r="AO14" i="1"/>
  <c r="AM14" i="1"/>
  <c r="AC14" i="1"/>
  <c r="AA14" i="1"/>
  <c r="W14" i="1"/>
  <c r="U14" i="1"/>
  <c r="S14" i="1"/>
  <c r="Q14" i="1"/>
  <c r="O26" i="1"/>
  <c r="K14" i="1"/>
  <c r="BC11" i="1"/>
  <c r="BA11" i="1"/>
  <c r="AY11" i="1"/>
  <c r="AU11" i="1"/>
  <c r="AQ11" i="1"/>
  <c r="AO11" i="1"/>
  <c r="AM11" i="1"/>
  <c r="AE11" i="1"/>
  <c r="AC11" i="1"/>
  <c r="AA11" i="1"/>
  <c r="W11" i="1"/>
  <c r="S11" i="1"/>
  <c r="Q11" i="1"/>
  <c r="M11" i="1"/>
  <c r="K11" i="1"/>
  <c r="N10" i="6" l="1"/>
  <c r="N15" i="6"/>
  <c r="N16" i="6"/>
  <c r="S26" i="1"/>
  <c r="U26" i="1"/>
  <c r="Y26" i="1"/>
  <c r="AW26" i="2"/>
  <c r="AE26" i="1"/>
  <c r="AE31" i="1" s="1"/>
  <c r="AE26" i="2"/>
  <c r="Q26" i="1"/>
  <c r="AA26" i="1"/>
  <c r="W26" i="1"/>
  <c r="AC26" i="1"/>
  <c r="AE28" i="1" s="1"/>
  <c r="K26" i="1"/>
  <c r="BJ11" i="2"/>
  <c r="BI26" i="2"/>
  <c r="BJ26" i="2" s="1"/>
  <c r="AL13" i="2"/>
  <c r="AK26" i="2"/>
  <c r="AL26" i="2" s="1"/>
  <c r="CG10" i="2"/>
  <c r="CF26" i="2"/>
  <c r="CG26" i="2" s="1"/>
  <c r="CA10" i="2"/>
  <c r="BZ26" i="2"/>
  <c r="CA26" i="2" s="1"/>
  <c r="BD10" i="2"/>
  <c r="BC26" i="2"/>
  <c r="BD26" i="2" s="1"/>
  <c r="Z10" i="2"/>
  <c r="Y26" i="2"/>
  <c r="Z26" i="2" s="1"/>
  <c r="T10" i="2"/>
  <c r="S26" i="2"/>
  <c r="T26" i="2" s="1"/>
  <c r="AF26" i="2"/>
  <c r="AR26" i="2"/>
  <c r="AX26" i="2"/>
  <c r="AM26" i="1"/>
  <c r="AK26" i="1"/>
  <c r="M26" i="1"/>
  <c r="N28" i="1" s="1"/>
  <c r="AW11" i="1"/>
  <c r="AK11" i="1"/>
  <c r="AG11" i="1"/>
  <c r="AW14" i="1"/>
  <c r="AK14" i="1"/>
  <c r="AW15" i="1"/>
  <c r="AK15" i="1"/>
  <c r="AG15" i="1"/>
  <c r="AW16" i="1"/>
  <c r="AK16" i="1"/>
  <c r="AG16" i="1"/>
  <c r="AW18" i="1"/>
  <c r="AK18" i="1"/>
  <c r="AG18" i="1"/>
  <c r="AW19" i="1"/>
  <c r="AK19" i="1"/>
  <c r="AG19" i="1"/>
  <c r="AK20" i="1"/>
  <c r="AW21" i="1"/>
  <c r="AK21" i="1"/>
  <c r="AG21" i="1"/>
  <c r="AW22" i="1"/>
  <c r="AK22" i="1"/>
  <c r="AG22" i="1"/>
  <c r="AW24" i="1"/>
  <c r="AK24" i="1"/>
  <c r="AG24" i="1"/>
  <c r="AK25" i="1"/>
  <c r="AG25" i="1"/>
  <c r="AE32" i="1"/>
  <c r="AS26" i="1"/>
  <c r="AU26" i="1"/>
  <c r="AY26" i="1"/>
  <c r="BA26" i="1"/>
  <c r="BC26" i="1"/>
  <c r="AF10" i="2"/>
  <c r="AR10" i="2"/>
  <c r="AF11" i="2"/>
  <c r="AR11" i="2"/>
  <c r="AX11" i="2"/>
  <c r="AF13" i="2"/>
  <c r="AR13" i="2"/>
  <c r="AX13" i="2"/>
  <c r="AF14" i="2"/>
  <c r="AR14" i="2"/>
  <c r="AX14" i="2"/>
  <c r="AF15" i="2"/>
  <c r="AR15" i="2"/>
  <c r="AX15" i="2"/>
  <c r="AF16" i="2"/>
  <c r="AX16" i="2"/>
  <c r="AF19" i="2"/>
  <c r="AR19" i="2"/>
  <c r="AX19" i="2"/>
  <c r="AF21" i="2"/>
  <c r="AR21" i="2"/>
  <c r="AX21" i="2"/>
  <c r="AF25" i="2"/>
  <c r="AR25" i="2"/>
  <c r="AX25" i="2"/>
  <c r="CA25" i="2"/>
  <c r="I19" i="10"/>
  <c r="K19" i="10"/>
  <c r="P30" i="13"/>
  <c r="AD27" i="8"/>
  <c r="K26" i="6"/>
  <c r="M26" i="6"/>
  <c r="E26" i="6"/>
  <c r="AK27" i="8"/>
  <c r="BE26" i="1"/>
  <c r="Z26" i="1"/>
  <c r="L26" i="6"/>
  <c r="N26" i="6"/>
  <c r="CA14" i="2"/>
  <c r="BD14" i="2"/>
  <c r="AL14" i="2"/>
  <c r="Z14" i="2"/>
  <c r="T14" i="2"/>
  <c r="AQ28" i="1"/>
  <c r="AQ26" i="1"/>
  <c r="AP32" i="1"/>
  <c r="AO26" i="1"/>
  <c r="AE29" i="1" l="1"/>
  <c r="U29" i="2"/>
  <c r="AW26" i="1"/>
  <c r="AG26" i="1"/>
  <c r="AP33" i="1"/>
  <c r="AP34" i="1" s="1"/>
  <c r="W27" i="8"/>
  <c r="G21" i="21" l="1"/>
  <c r="S21" i="40" l="1"/>
  <c r="U21" i="40"/>
  <c r="S17" i="40"/>
  <c r="S23" i="40"/>
  <c r="U19" i="40"/>
  <c r="S25" i="40"/>
  <c r="U25" i="40"/>
  <c r="S19" i="40"/>
  <c r="U17" i="40"/>
  <c r="U12" i="40"/>
  <c r="U23" i="40"/>
  <c r="S12" i="40"/>
</calcChain>
</file>

<file path=xl/sharedStrings.xml><?xml version="1.0" encoding="utf-8"?>
<sst xmlns="http://schemas.openxmlformats.org/spreadsheetml/2006/main" count="3396" uniqueCount="1275">
  <si>
    <t>Provinsi</t>
  </si>
  <si>
    <t>:</t>
  </si>
  <si>
    <t>Bengkulu</t>
  </si>
  <si>
    <t>S/D Bulan</t>
  </si>
  <si>
    <t>Lampiran</t>
  </si>
  <si>
    <t>Formulir 1</t>
  </si>
  <si>
    <t>KABUPATEN/KOTA</t>
  </si>
  <si>
    <t>NO</t>
  </si>
  <si>
    <t>JUMLAH PENDUDUK</t>
  </si>
  <si>
    <t>BUMIL</t>
  </si>
  <si>
    <t>MEMPUNYAI BUKU KIA</t>
  </si>
  <si>
    <t>%</t>
  </si>
  <si>
    <t>K 1</t>
  </si>
  <si>
    <t>Abs</t>
  </si>
  <si>
    <t>K 4</t>
  </si>
  <si>
    <t>STATUS T BUMIL</t>
  </si>
  <si>
    <t>T 1</t>
  </si>
  <si>
    <t>T 2</t>
  </si>
  <si>
    <t>T 3</t>
  </si>
  <si>
    <t>T 4</t>
  </si>
  <si>
    <t>T 5</t>
  </si>
  <si>
    <t>T 2+</t>
  </si>
  <si>
    <t>JMLH BUMIL MENDAPAT TABLET Fe 1</t>
  </si>
  <si>
    <t>DETEKSI RESIKO</t>
  </si>
  <si>
    <t>NAKES</t>
  </si>
  <si>
    <t>MASY</t>
  </si>
  <si>
    <t>RUJUKAN KASUS RISTI</t>
  </si>
  <si>
    <t>MATERNAL</t>
  </si>
  <si>
    <t>NEONATAL</t>
  </si>
  <si>
    <t>JMLH BUMIL MENDAPAT TABLET Fe 3</t>
  </si>
  <si>
    <t>TOTAL</t>
  </si>
  <si>
    <t>Kab Bengkulu Selatan</t>
  </si>
  <si>
    <t>Kab Rejang Lebong</t>
  </si>
  <si>
    <t>Kab Bengkulu Utara</t>
  </si>
  <si>
    <t>Kab Kaur</t>
  </si>
  <si>
    <t>Kab Seluma</t>
  </si>
  <si>
    <t>Kab Mukomuko</t>
  </si>
  <si>
    <t>Kab Lebong</t>
  </si>
  <si>
    <t>Kab Kepahiang</t>
  </si>
  <si>
    <t>Kab Bengkulu Tengah</t>
  </si>
  <si>
    <t>Kota Bengkulu</t>
  </si>
  <si>
    <t>Review Form 2 (PERSALINAN DAN NIFAS)</t>
  </si>
  <si>
    <t>BULIN</t>
  </si>
  <si>
    <t>PN</t>
  </si>
  <si>
    <t>PERSALINAN DITOLONG NAKES (PN)</t>
  </si>
  <si>
    <t>PN DI FASYANKES</t>
  </si>
  <si>
    <t>PN DI NON FASYANKES</t>
  </si>
  <si>
    <t>PERSALINAN DITOLONG NON NAKES</t>
  </si>
  <si>
    <t>KOMPLIKASI MATERNAL DITANGANI (PK)</t>
  </si>
  <si>
    <t>VIT A NIFAS</t>
  </si>
  <si>
    <t>KUNJUNGAN  NIFAS (KF)</t>
  </si>
  <si>
    <t>KF 1</t>
  </si>
  <si>
    <t>KF 2</t>
  </si>
  <si>
    <t>KF 3</t>
  </si>
  <si>
    <t>JMLH</t>
  </si>
  <si>
    <t>JUMLAH PUSKESMAS</t>
  </si>
  <si>
    <t>RS PEMERINTAH</t>
  </si>
  <si>
    <t>RS SWASTA</t>
  </si>
  <si>
    <t>JMLH RSU</t>
  </si>
  <si>
    <t>JMLH RSIA</t>
  </si>
  <si>
    <t>RUMAH SAKIT</t>
  </si>
  <si>
    <t>PKM</t>
  </si>
  <si>
    <t>DOKTER UMUM (DU)</t>
  </si>
  <si>
    <t>JMLH TOTAL DU</t>
  </si>
  <si>
    <t>JMLH DU DI PKM</t>
  </si>
  <si>
    <t>DOKTER SPESIALIS</t>
  </si>
  <si>
    <t>JMLH SPOG</t>
  </si>
  <si>
    <t>JMLH SpA</t>
  </si>
  <si>
    <t>JMLH SpAn</t>
  </si>
  <si>
    <t>BIDAN</t>
  </si>
  <si>
    <t>JMLH TOTAL BIDAN</t>
  </si>
  <si>
    <t>JMLH BIDAN DI PKM</t>
  </si>
  <si>
    <t>JMLH BIDAN DI DESA (BDD)</t>
  </si>
  <si>
    <t>JMLH BDD PUNYA BIDAN KIT</t>
  </si>
  <si>
    <t>DUKUN BERANAK</t>
  </si>
  <si>
    <t>JMLH DUKUN</t>
  </si>
  <si>
    <t>JMLH DUKUN BERMITRA</t>
  </si>
  <si>
    <t>Formulir 2</t>
  </si>
  <si>
    <t>Formulir 3</t>
  </si>
  <si>
    <t>Formulir 4</t>
  </si>
  <si>
    <t>JUMLAH KEMATIAN IBU</t>
  </si>
  <si>
    <t>LAIN2</t>
  </si>
  <si>
    <t>JMLH BAYI LAHIR HIDUP</t>
  </si>
  <si>
    <t>JMLH BAYI LAHIR MATI</t>
  </si>
  <si>
    <t>Hb</t>
  </si>
  <si>
    <t>DIPERIKSA Hb</t>
  </si>
  <si>
    <t>ANEMIA      (8-11 mg/dl)</t>
  </si>
  <si>
    <t>ANEMIA         (&lt;8 mg/dl)</t>
  </si>
  <si>
    <t>KEK</t>
  </si>
  <si>
    <t>DIPERIKSA LILA</t>
  </si>
  <si>
    <t>KEK (LILA &lt; 23,5 cm)</t>
  </si>
  <si>
    <t>PROTEIN URIN</t>
  </si>
  <si>
    <t>DIPERIKSA</t>
  </si>
  <si>
    <t>POSITIF (+)</t>
  </si>
  <si>
    <t>GULA DARAH (GD)</t>
  </si>
  <si>
    <t>GD &gt; 140 g/dl</t>
  </si>
  <si>
    <t>INTEGRASI PROGRAM</t>
  </si>
  <si>
    <t>PENCEGAHAN PENULARAN HIV DARI IBU KE ANAK (PPIA)</t>
  </si>
  <si>
    <t>IBU HAMIL DATANG DENGAN HIV (+)</t>
  </si>
  <si>
    <t>IBU HAMIL DITAWARKAN TES HIV</t>
  </si>
  <si>
    <t>IBU HAMIL DI TES HIV</t>
  </si>
  <si>
    <t>IBU HAMIL HIV (+)</t>
  </si>
  <si>
    <t>PERSALINAN PERVAGINAM</t>
  </si>
  <si>
    <t>PERSALINAN PERABDOMINAL (SC)</t>
  </si>
  <si>
    <t>PENCEGAHAN MALARIA DALAM KEHAMILAN (PMDK)</t>
  </si>
  <si>
    <t>IBU HAMIL MENDAPATKAN KELAMBU</t>
  </si>
  <si>
    <t>IBU HAMIL MENDAPATKAN KINA /ACT</t>
  </si>
  <si>
    <t>IBU HAMIL MALARIA (+)</t>
  </si>
  <si>
    <t>TB DALAM KEHAMILAN</t>
  </si>
  <si>
    <t>IBU HAMIL DIPERIKSA DAHAK</t>
  </si>
  <si>
    <t>IBU HAMIL DAHAK TB (+)</t>
  </si>
  <si>
    <t>OBAT**</t>
  </si>
  <si>
    <t>KECACINGAN DALAM KEHAMILAN</t>
  </si>
  <si>
    <t>IBU HAMIL DIPERIKSA ANKYLOSTOMA</t>
  </si>
  <si>
    <t>IBU HAMIL HASIL TES ANKYLOSTOMA (+)</t>
  </si>
  <si>
    <t>IBU HAMIL DIOBATI</t>
  </si>
  <si>
    <t>IBU HAMIL HASIL TES IMS (+)</t>
  </si>
  <si>
    <t>PENCEGAHAN IMS DALAM KEHAMILAN</t>
  </si>
  <si>
    <t>PENCEGAHAN HEPATITIS B DALAM KEHAMILAN</t>
  </si>
  <si>
    <t>IBU HAMIL DIPERIKSA HEPATITIS B</t>
  </si>
  <si>
    <t>IBU HAMIL HASIL TES HEP B (+)</t>
  </si>
  <si>
    <t>PELAKSANAAN KELAS IBU HAMIL</t>
  </si>
  <si>
    <t>PKM YG MELAKSANAKAN KELAS IBU HAMIL</t>
  </si>
  <si>
    <t>JMLH KLS IBU HAMIL YG TERBENTUK</t>
  </si>
  <si>
    <t>JMLH IBU HAMIL YG MENGIKUTI KLS IBU HAMIL</t>
  </si>
  <si>
    <t>JMLH SUAMI/KLG YG MENGIKUTI KLS IBU HAMIL</t>
  </si>
  <si>
    <t>JMLH BIDAN YG MELAKUKAN KLS IBU HAMIL</t>
  </si>
  <si>
    <t>Formulir 6</t>
  </si>
  <si>
    <t>SASARAN</t>
  </si>
  <si>
    <t>JUMLAH PUS</t>
  </si>
  <si>
    <t>JUMLAH PUS 4T</t>
  </si>
  <si>
    <t>PELAYANAN KELUARGA BERENCANA</t>
  </si>
  <si>
    <t>KB AKTIF</t>
  </si>
  <si>
    <t>KB PASCA SALIN</t>
  </si>
  <si>
    <t>PUS 4T BER KB</t>
  </si>
  <si>
    <t>KOMPLIKASI</t>
  </si>
  <si>
    <t>KEGAGALAN</t>
  </si>
  <si>
    <t>DROP OUT</t>
  </si>
  <si>
    <t>ABS</t>
  </si>
  <si>
    <t>JMLH PESERTA KB AKTIF MENURUT METODE KONTRASEPSI CARA MODERN</t>
  </si>
  <si>
    <t>KONDOM</t>
  </si>
  <si>
    <t>PIL</t>
  </si>
  <si>
    <t>SUNTIK</t>
  </si>
  <si>
    <t>AKDR</t>
  </si>
  <si>
    <t>IMPLAN</t>
  </si>
  <si>
    <t>MOW</t>
  </si>
  <si>
    <t>MOP</t>
  </si>
  <si>
    <t>JMLH PESERTA KB PASCA SALIN MENURUT METODE KONTRASEPSI CARA MODERN</t>
  </si>
  <si>
    <t>0</t>
  </si>
  <si>
    <t>Mengetahui,</t>
  </si>
  <si>
    <t>Kepala Seksi Kesehatan Ibu dan Anak</t>
  </si>
  <si>
    <t>Dinas Kesehatan Prov. Bengkulu</t>
  </si>
  <si>
    <t>Nelly Alesa, SIP, M.Si</t>
  </si>
  <si>
    <t>NIP. 19751022 199803 2 002</t>
  </si>
  <si>
    <t>Pengelola Data Program Ibu</t>
  </si>
  <si>
    <t>Feni Oktarini, SKM</t>
  </si>
  <si>
    <t>NIP. 19831014 2001502 2 002</t>
  </si>
  <si>
    <t>IBU HAMIL DI PERIKSA IMS</t>
  </si>
  <si>
    <t>JMLH BDD TGL DI DESA</t>
  </si>
  <si>
    <t>Bulan</t>
  </si>
  <si>
    <t>Januari - November 2015</t>
  </si>
  <si>
    <t>IBU HAMIL KURANG ENERGI KRONIK (KEK)</t>
  </si>
  <si>
    <t>PUSKESMAS YANG MELAKUKAN ORIENTASI P4K</t>
  </si>
  <si>
    <t>CBR</t>
  </si>
  <si>
    <t xml:space="preserve"> </t>
  </si>
  <si>
    <t>JUMLAH WUS</t>
  </si>
  <si>
    <t>LAKI-LAKI</t>
  </si>
  <si>
    <t>PEREMPUAN</t>
  </si>
  <si>
    <t>JUMLAH</t>
  </si>
  <si>
    <t>IBU HAMIL</t>
  </si>
  <si>
    <t>IBU HAMIL RESIKO TINGGI</t>
  </si>
  <si>
    <t>IBU BERSALIN/  NIFAS</t>
  </si>
  <si>
    <t>L</t>
  </si>
  <si>
    <t>P</t>
  </si>
  <si>
    <t>CAKUPAN KUNJUNGAN NEONATAL</t>
  </si>
  <si>
    <t>KUNJUNGAN NEONATAL I (KN1)</t>
  </si>
  <si>
    <t>KUNJUNGAN NEONATAL LENGKAP (KN Lengkap)</t>
  </si>
  <si>
    <t>CAKUPAN NEONATUS KOMPLIKASI YANG DITANGANI</t>
  </si>
  <si>
    <t>BAYI YANG MENDAPATKAN SHK</t>
  </si>
  <si>
    <t>CAKUPAN PELAYANAN KESEHATAN BAYI</t>
  </si>
  <si>
    <t>Pengelola Data Program</t>
  </si>
  <si>
    <t>Kesehatan Keluarga</t>
  </si>
  <si>
    <t>BALITA (0 - 59 BULAN) MEMPUNYAI BUKU KIA</t>
  </si>
  <si>
    <t>CAKUPAN PELAYANAN ANAK BALITA (12 - 59 BULAN)</t>
  </si>
  <si>
    <t>CAKUPAN ANAK PRASEKOLAH (60 - 71 BULAN) DILAYANI SDIDTK MIN 2 KALI/TAHUN</t>
  </si>
  <si>
    <t>Review Form 2 (NEONATAL/BAYI/BALITA/APRAS)</t>
  </si>
  <si>
    <t>JUMLAH TENAGA PUSKESMAS TERLATIH ASFIKSIA</t>
  </si>
  <si>
    <t>DOKTER</t>
  </si>
  <si>
    <t>PERAWAT</t>
  </si>
  <si>
    <t>JUMLAH TENAGA PUSKESMAS TERLATIH BBLR</t>
  </si>
  <si>
    <t>JUMLAH TENAGA PUSKESMAS TERLATIH MTBS</t>
  </si>
  <si>
    <t>JUMLAH TENAGA PUSKESMAS TERLATIH SDIDTK</t>
  </si>
  <si>
    <t>JUMLAH TENAGA TERLATIH SHK</t>
  </si>
  <si>
    <t>RS</t>
  </si>
  <si>
    <t>DOKTER UMUM/DOKTER GIGI</t>
  </si>
  <si>
    <t>DOKTER SPESIALIS/TENAGA LAINNYA</t>
  </si>
  <si>
    <t>BIDAN/   PERAWAT</t>
  </si>
  <si>
    <t>KEMATIAN IBU HAMIL</t>
  </si>
  <si>
    <t>&lt; 20 TH</t>
  </si>
  <si>
    <t>20 - 34 TH</t>
  </si>
  <si>
    <t>≥ 35 TH</t>
  </si>
  <si>
    <t>KEMATIAN IBU BERSALIN</t>
  </si>
  <si>
    <t>KEMATIAN IBU NIFAS</t>
  </si>
  <si>
    <t>BAYI BARU LAHIR DITIMBANG</t>
  </si>
  <si>
    <t>BAYI BERAT LAHIR RENDAH (BBLR)</t>
  </si>
  <si>
    <t>KEMATIAN NEONATAL</t>
  </si>
  <si>
    <t>JMLH KEMATIAN 0 - 6 HARI</t>
  </si>
  <si>
    <t>JMLH KEMATIAN 7 - 28 HARI</t>
  </si>
  <si>
    <t>JUMLAH KEMATIAN NEONATAL</t>
  </si>
  <si>
    <t>BBLR</t>
  </si>
  <si>
    <t>KEMATIAN POST NEONATAL (29 HR - 11 BULAN)</t>
  </si>
  <si>
    <t>PENYEBAB KEMATIAN POST NEONATAL</t>
  </si>
  <si>
    <t>JMLH KEMATIAN BAYI (0 - 11 BULAN)</t>
  </si>
  <si>
    <t>JMLH KEMATIAN ANAK BALITA (12 - 59 BULAN)</t>
  </si>
  <si>
    <t>PENYEBAB KEMATIAN ANAK BALITA</t>
  </si>
  <si>
    <t>KECELAKAAN TRANSPORTASI</t>
  </si>
  <si>
    <t>AKIBAT KEHAMILAN</t>
  </si>
  <si>
    <t>NAPZA</t>
  </si>
  <si>
    <t>HIV/AIDS</t>
  </si>
  <si>
    <t>PENYAKIT MENULAR</t>
  </si>
  <si>
    <t>PENYAKIT TIDAK MENULAR</t>
  </si>
  <si>
    <t>BUNUH DIRI</t>
  </si>
  <si>
    <t>MAMPU LAKSANA PKPR</t>
  </si>
  <si>
    <t>JMLH SEKOLAH YANG MELAKSANAKAN UKS</t>
  </si>
  <si>
    <t>SD/MI</t>
  </si>
  <si>
    <t>SMP/MTs</t>
  </si>
  <si>
    <t>SMA/MA/SMK</t>
  </si>
  <si>
    <t>CAKUPAN (%)</t>
  </si>
  <si>
    <t>JUMLAH SEKOLAH</t>
  </si>
  <si>
    <t>JMLH SEKOLAH YANG MELAKSANAKAN PENJARINGAN</t>
  </si>
  <si>
    <t>JMLH SEKOLAH YANG MELAKSANAKAN PEMERIKSAAN BERKALA</t>
  </si>
  <si>
    <t>MENYELENGGARAKAN KEGIATAN KESEHATAN REMAJA</t>
  </si>
  <si>
    <t>Review Form 1 (MATERNAL &amp; ANC TERPADU)</t>
  </si>
  <si>
    <t>(BULANAN)</t>
  </si>
  <si>
    <t>TERLATIH</t>
  </si>
  <si>
    <t>BELUM TERLATIH</t>
  </si>
  <si>
    <t>FASILITATOR PKPR</t>
  </si>
  <si>
    <t>JUMLAH TENAGA  PKPR</t>
  </si>
  <si>
    <t>JUMLAH KONSELOR SEBAYA</t>
  </si>
  <si>
    <t>DIDALAM SEKOLAH</t>
  </si>
  <si>
    <t>DILUAR SEKOLAH</t>
  </si>
  <si>
    <t>PER SEMESTER (6 BULAN)</t>
  </si>
  <si>
    <t>JMLH REMAJA YANG BERSALIN</t>
  </si>
  <si>
    <t>10 - 14 TAHUN</t>
  </si>
  <si>
    <t>15 - 19 TAHUN</t>
  </si>
  <si>
    <t>JMLH REMAJA YANG ANEMIA</t>
  </si>
  <si>
    <t>JMLH REMAJA YANG TERKENA IMS</t>
  </si>
  <si>
    <t>JMLH REMAJA YANG TERKENA ISR</t>
  </si>
  <si>
    <t>JMLH REMAJA DENGAN HIV</t>
  </si>
  <si>
    <t>JMLH REMAJA DENGAN AIDS</t>
  </si>
  <si>
    <t>JMLH REMAJA YANG MEROKOK</t>
  </si>
  <si>
    <t>JMLH REMAJA YANG MENGKONSUMSI ALKOHOL</t>
  </si>
  <si>
    <t>JMLH REMAJA YANG MEMAKAI NAPZA SELAIN MEROKOK DAN ALKOHOL</t>
  </si>
  <si>
    <t>JMLH REMAJA YANG MENDAPAT PELAYANAN KESEHATAN DI PUSKESMAS</t>
  </si>
  <si>
    <t>JMLH REMAJA YANG DIRUJUK</t>
  </si>
  <si>
    <t>Formulir 7</t>
  </si>
  <si>
    <t>PUSKESMAS</t>
  </si>
  <si>
    <t>Review Form 3 (SARANA PRASARANA)</t>
  </si>
  <si>
    <t>YG MEMBINA LAPAS/                 RUTAN</t>
  </si>
  <si>
    <t>YG MEMBINA SLB MELALUI PROGRAM UKS</t>
  </si>
  <si>
    <t>YG DIWILAYAH KERJANYA MEMILIKI LAPAS/                 RUTAN (SASARAN)</t>
  </si>
  <si>
    <t>MELAKSANAKAN PENJARINGAN KLS I (YG MENCAKUP TARGET 100% SEKOLAH SASARAN)</t>
  </si>
  <si>
    <t>JMLH PESERTA DIDIK KLS 1 YG DIJARING</t>
  </si>
  <si>
    <t>MELAKSANAKAN PENJARINGAN KLS VII (YG MENCAKUP TARGET 100% SEKOLAH SASARAN)</t>
  </si>
  <si>
    <t>MELAKSANAKAN PENJARINGAN KLS X (YG MENCAKUP TARGET 100% SEKOLAH SASARAN)</t>
  </si>
  <si>
    <t>JMLH PESERTA DIDIK KLS VII YG DIJARING</t>
  </si>
  <si>
    <t>JMLH PESERTA DIDIK KLS X YG DIJARING</t>
  </si>
  <si>
    <t>JUMLAH BAYI REAL (0 - 11 BULAN)</t>
  </si>
  <si>
    <t>Review Form 7 (KB)</t>
  </si>
  <si>
    <t>Review Form 6 (PELAYANANAN REMAJA)</t>
  </si>
  <si>
    <t>Review Form 4 (SARANA PRASARANA)</t>
  </si>
  <si>
    <t>JUMLAH PESERTA DIDIK</t>
  </si>
  <si>
    <t>KLS I</t>
  </si>
  <si>
    <t>KLS VII</t>
  </si>
  <si>
    <t>KLS X</t>
  </si>
  <si>
    <t>RS/RSUD/RS BHAYANGKARA</t>
  </si>
  <si>
    <t>JUMLAH TENAGA TERLATIH TATA LAKSANA KASUS KEKERASAN TERHADAP PEREMPUAN &amp; ANAK (KtP/KtA)</t>
  </si>
  <si>
    <t>JMLH SpPD</t>
  </si>
  <si>
    <t>JMLH DOKTER SUB SPESIALIS GERIATRI</t>
  </si>
  <si>
    <t>PUS BERSALIN DI FASYANKES YG MENDAPATKAN PELAYANAN KB PASCA SALIN</t>
  </si>
  <si>
    <t>SASARAN KELAHIRAN HIDUP</t>
  </si>
  <si>
    <t>SASARAN NEONATUS KOMPLIKASI</t>
  </si>
  <si>
    <t>SASARAN BAYI/SURVIVING INFANT           (0 TAHUN)</t>
  </si>
  <si>
    <t>45 - 59 TAHUN</t>
  </si>
  <si>
    <t>60 - 69 TAHUN</t>
  </si>
  <si>
    <t>≥ 70 TAHUN</t>
  </si>
  <si>
    <t>IBU HAMIL HASIL TES HIV (+)</t>
  </si>
  <si>
    <t>IBU HAMIL HIV (+) MENDAPAT ARV</t>
  </si>
  <si>
    <t>IBU HAMIL DIPERIKSA</t>
  </si>
  <si>
    <t>MIKROSKOPIS</t>
  </si>
  <si>
    <t>RDT</t>
  </si>
  <si>
    <t>DITANGANI</t>
  </si>
  <si>
    <t>DIRUJUK</t>
  </si>
  <si>
    <t>&lt; 20 TAHUN</t>
  </si>
  <si>
    <t>PROVINSI</t>
  </si>
  <si>
    <t>Kepala Seksi Kesehatan Keluarga</t>
  </si>
  <si>
    <t>SEBAB KEMATIAN IBU</t>
  </si>
  <si>
    <t>Kepala Seksi Kesga dan Gizi Masyarakat</t>
  </si>
  <si>
    <t>JUMLAH PKM</t>
  </si>
  <si>
    <t>CAKUPAN (%) PUSKESMAS</t>
  </si>
  <si>
    <t>PN + PN NON NAKES</t>
  </si>
  <si>
    <t>LAHIR HIDUP + LAHIR MATI</t>
  </si>
  <si>
    <t>SELISIH BAYI</t>
  </si>
  <si>
    <t xml:space="preserve">Bulan </t>
  </si>
  <si>
    <t xml:space="preserve">Data BPS untuk lahir hidup belum gender </t>
  </si>
  <si>
    <t xml:space="preserve">hanya totalnya saja. Mohon disesuaikan </t>
  </si>
  <si>
    <t>dengan proporsi besaran laki dan perempuan</t>
  </si>
  <si>
    <t>SASARAN BALITA (0 - 59 BULAN)</t>
  </si>
  <si>
    <t>Bumil dapat Tab Fe 1</t>
  </si>
  <si>
    <t>Cakupan K1</t>
  </si>
  <si>
    <t>Bumil dapat Tab Fe 3</t>
  </si>
  <si>
    <t>Cakupan K4</t>
  </si>
  <si>
    <t>SELISIH KN 1 DAN KNL</t>
  </si>
  <si>
    <t>SELISIH K1 DAN K4</t>
  </si>
  <si>
    <t>MELAKSANAKAN PENJARINGAN KLS I,VII &amp; X (YG MENCAKUP TARGET 100% SEKOLAH SASARAN)</t>
  </si>
  <si>
    <t xml:space="preserve"> TOTAL PERAWAT</t>
  </si>
  <si>
    <t>JUMLAH PERAWAT DI PUSKESMAS</t>
  </si>
  <si>
    <t>RUMUS</t>
  </si>
  <si>
    <t>JUMLAH PERAWAT</t>
  </si>
  <si>
    <t>JUMLAH BAYI LAHIR KEMBAR</t>
  </si>
  <si>
    <t>JMLH KEMATIAN ANAK PRA SEKOLAH (60 - 71 BLN)</t>
  </si>
  <si>
    <t>RUMAH</t>
  </si>
  <si>
    <t>JMLH PESERTA KB BARU</t>
  </si>
  <si>
    <t>DATA CAKUPAN PROGRAM</t>
  </si>
  <si>
    <t>KETERANGAN RUJUK KEMANA,ADA  VISUM/TIDAK)</t>
  </si>
  <si>
    <t>Jenis Kekerasan Pada Perempuan (KTP)</t>
  </si>
  <si>
    <t>∑ Kekerasan Seksual</t>
  </si>
  <si>
    <t>∑ Kekerasan Fisik</t>
  </si>
  <si>
    <t>∑ Kekerasan Emosional</t>
  </si>
  <si>
    <t>∑ Kekerasan Penelantaran</t>
  </si>
  <si>
    <t>∑ Kekerasan Trafiking</t>
  </si>
  <si>
    <t>Jenis Kekerasan Pada Anak (KTA)</t>
  </si>
  <si>
    <t>0-11 bln</t>
  </si>
  <si>
    <t>1-4 thn</t>
  </si>
  <si>
    <t>5-9 thn</t>
  </si>
  <si>
    <t>10-14 thn</t>
  </si>
  <si>
    <t>15-18 thn</t>
  </si>
  <si>
    <t>KEMATIAN LANSIA</t>
  </si>
  <si>
    <t xml:space="preserve">KETERANGAN PENYEBAB KEMATIAN (dengan rincian berapa orang) </t>
  </si>
  <si>
    <t>Kaur</t>
  </si>
  <si>
    <t>Jumlah</t>
  </si>
  <si>
    <t>Jumlah kasus KtA</t>
  </si>
  <si>
    <t>JUMLAH SEKOLAH SEHAT</t>
  </si>
  <si>
    <t>NO.</t>
  </si>
  <si>
    <t>SDM</t>
  </si>
  <si>
    <t>Pratama</t>
  </si>
  <si>
    <t>Madya</t>
  </si>
  <si>
    <t>Purnama</t>
  </si>
  <si>
    <t>Mandiri</t>
  </si>
  <si>
    <t>Total</t>
  </si>
  <si>
    <t>Dokter</t>
  </si>
  <si>
    <t>Perawat</t>
  </si>
  <si>
    <t>PN = PN DI FASYANKES (PF) + PN DI NON FASYANKES</t>
  </si>
  <si>
    <t>PKM PKPR YG SUDAH BERSTANDAR NASIONAL (SN PKPR)</t>
  </si>
  <si>
    <t>SWASTA</t>
  </si>
  <si>
    <t>PAUD/TK</t>
  </si>
  <si>
    <t>NEGERI</t>
  </si>
  <si>
    <t>JUMLAH SISWA</t>
  </si>
  <si>
    <t>PAUD/TK/RA</t>
  </si>
  <si>
    <t>JUMLAH PAUD MELAKSANAKAN SDIDTK (PUSKESMAS DAN PAUD/TK/RA)</t>
  </si>
  <si>
    <t>PAUD/RA/TK MELAKSANAKAN SDIDTK</t>
  </si>
  <si>
    <t>Kabupaten</t>
  </si>
  <si>
    <t>Dinas Kesehatan Kab.Kaur</t>
  </si>
  <si>
    <t>s</t>
  </si>
  <si>
    <t>LAPORAN PROGRAM PELAYANAN KESEHATAN LANJUT USIA</t>
  </si>
  <si>
    <t>TAHUN</t>
  </si>
  <si>
    <t>BULAN</t>
  </si>
  <si>
    <t>JUMLAH DESA / KELURAHAN</t>
  </si>
  <si>
    <t>PELAYANAN KESEHATAN</t>
  </si>
  <si>
    <t>SARANA</t>
  </si>
  <si>
    <t>Jumlah 
Pra Lansia
(45-59 tahun)</t>
  </si>
  <si>
    <t xml:space="preserve">Jumlah Lansia 
( ≥ 60 tahun) </t>
  </si>
  <si>
    <t>Jumlah Lansia Risti (≥ 70 tahun)</t>
  </si>
  <si>
    <t>Jumlah  yang dibina
/ yang mendapat pelayanan kesehatan</t>
  </si>
  <si>
    <t>Jumlah Lansia dengan 
tingkat kemandirian</t>
  </si>
  <si>
    <t>Jumlah Lansia yang diberdayakan</t>
  </si>
  <si>
    <t xml:space="preserve">Jumlah Kelompok Lansia / Posyandu Lansia/ Posbindu </t>
  </si>
  <si>
    <t xml:space="preserve">Jumlah Panti Werdha yg dibina </t>
  </si>
  <si>
    <t>Pra Lansia
(45-59 tahun)</t>
  </si>
  <si>
    <t>Lansia
(≥ 60 tahun)</t>
  </si>
  <si>
    <t>Lansia Risti
(≥ 70 tahun)</t>
  </si>
  <si>
    <t>Tingkat Kemandirian A (Mandiri)</t>
  </si>
  <si>
    <t>Jumlah Puskesmas</t>
  </si>
  <si>
    <t xml:space="preserve">Puskesmas yang melaksanakan pelayanan kesehatan santun lansia </t>
  </si>
  <si>
    <t>Puskesmas dengan Posyandu Lansia Aktif</t>
  </si>
  <si>
    <t>Puskesmas yang Melaksanakan Long Term Care</t>
  </si>
  <si>
    <t>Bulan lalu</t>
  </si>
  <si>
    <t>Bulan ini</t>
  </si>
  <si>
    <t>Absolut</t>
  </si>
  <si>
    <t>Strata I</t>
  </si>
  <si>
    <t>Strata II</t>
  </si>
  <si>
    <t>Strata III</t>
  </si>
  <si>
    <t>T</t>
  </si>
  <si>
    <t xml:space="preserve">P </t>
  </si>
  <si>
    <t>Abs.</t>
  </si>
  <si>
    <t>Laporan bulanan</t>
  </si>
  <si>
    <t>Laporan tahunan</t>
  </si>
  <si>
    <t>Mengetahui</t>
  </si>
  <si>
    <t>Pengelola Program Kesehatan Lansia</t>
  </si>
  <si>
    <t>:Kaur</t>
  </si>
  <si>
    <t>Review Form 8 (PELAYANAN KESEHATAN USIA LANJUT)</t>
  </si>
  <si>
    <t>JUMLAH DESA/ KELURAHAN</t>
  </si>
  <si>
    <t>USIA LANJUT (45 - 59 TAHUN)</t>
  </si>
  <si>
    <t>USIA LANJUT (60+ TAHUN)</t>
  </si>
  <si>
    <t>USIA LANJUT RESIKO TINGGI        ( 70+ TAHUN)</t>
  </si>
  <si>
    <t>JUMLAH LANSIA YANG DIBINA / YANG MENDAPATKAN PELAYANAN</t>
  </si>
  <si>
    <t>JUMLAH LANSIA DENGAN TINGKAT KEMANDIRIAN A</t>
  </si>
  <si>
    <t>JUMLAH LANSIA DENGAN TINGKAT KEMANDIRIAN B</t>
  </si>
  <si>
    <t>JUMLAH LANSIA DENGAN TINGKAT KEMANDIRIAN C</t>
  </si>
  <si>
    <t>POSYANDU</t>
  </si>
  <si>
    <t>Jumlah Panti Werdha yg dibina</t>
  </si>
  <si>
    <t>JUMLAH 10 PENYAKIT TERBANYAK PADA PRA LANSIA DAN LANSIA</t>
  </si>
  <si>
    <t>JMLH KELOMPOK LANSIA/POSYANDU LANSIA YG AKTIF</t>
  </si>
  <si>
    <t>TOTAL PUSKESMAS</t>
  </si>
  <si>
    <t>PKM YG MENYELENGGARAKAN PELAYANAN SANTUN LANJUT USIA</t>
  </si>
  <si>
    <t>PKM DG POSYANDU LANSIA AKTIF DI SETIAP DESA</t>
  </si>
  <si>
    <t>PKM YG MELAKSANAKAN HOME CARE LANJUT USIA</t>
  </si>
  <si>
    <t>PKM YG MELAKSANAKAN LONG TERM CARE LANJUT USIA</t>
  </si>
  <si>
    <t>TOTAL RUMAH SAKIT</t>
  </si>
  <si>
    <t>RUMAH SAKIT YANG MENYELENGGARAKAN LAYANAN GERIATRI TERPADU</t>
  </si>
  <si>
    <t>JMLH TENAGA YG MENDAPATKAN PELATIHAN LANSIA</t>
  </si>
  <si>
    <t>PRA LANSIA (45 - 59 TAHUN)</t>
  </si>
  <si>
    <t>LANSIA (&gt; 60 TAHUN)</t>
  </si>
  <si>
    <t>Strata I (Pratama)</t>
  </si>
  <si>
    <t>Strata II (Madya)</t>
  </si>
  <si>
    <t>Strata III (Paripurna)</t>
  </si>
  <si>
    <t>Bidan</t>
  </si>
  <si>
    <t>Nakes Lainnya</t>
  </si>
  <si>
    <t>IMT Lebih</t>
  </si>
  <si>
    <t>IMT Kurang</t>
  </si>
  <si>
    <t>Hypertensi</t>
  </si>
  <si>
    <t>Artrithis</t>
  </si>
  <si>
    <t>Stroke</t>
  </si>
  <si>
    <t>Kolestrol Tinggi</t>
  </si>
  <si>
    <t>DM</t>
  </si>
  <si>
    <t>Kanker</t>
  </si>
  <si>
    <t>ISPA</t>
  </si>
  <si>
    <t>As.Urat Tinggi</t>
  </si>
  <si>
    <t>Ginjal</t>
  </si>
  <si>
    <t>Ggn Ginjal</t>
  </si>
  <si>
    <t>GGn Kognitif</t>
  </si>
  <si>
    <t>Ggn Penglihata</t>
  </si>
  <si>
    <t>Ggn Pendengaran</t>
  </si>
  <si>
    <t>Lainnya</t>
  </si>
  <si>
    <t>KET</t>
  </si>
  <si>
    <t>SASARAN LANSIA</t>
  </si>
  <si>
    <t>TOTAL LANSIA MENDAPAT PELAYANAN</t>
  </si>
  <si>
    <t>TOTAL LANSIA DG TK KEMANDIRIAN A</t>
  </si>
  <si>
    <t>TOTAL LANSIA DG TK KEMANDIRIAN B</t>
  </si>
  <si>
    <t>TOTAL LANSIA DG TK KEMANDIRIAN C</t>
  </si>
  <si>
    <t>PERSENTASE LANSIA MENDAPAT YANKES</t>
  </si>
  <si>
    <t>% LANSIA DG KEMANDIRIAN A</t>
  </si>
  <si>
    <t>% LANSIA DG KEMANDIRIAN B</t>
  </si>
  <si>
    <t>% LANSIA DG KEMANDIRIAN C</t>
  </si>
  <si>
    <t>KETERANGAN LAIN-LAIN</t>
  </si>
  <si>
    <t>TOTAL LANSIA DENGAN DENGAN KLASIFIKASI PENYAKIT SETELAH MENDAPATKAN PELAYANAN KESEHATAN</t>
  </si>
  <si>
    <t>JUMLAH LANSIA DENGAN TK KEMANDIRIAN A,B,C USIA 45-59 TAHUN</t>
  </si>
  <si>
    <t>JUMLAH LANSIA DENGAN TK KEMANDIRIAN A,B,C USIA 60-69 TAHUN</t>
  </si>
  <si>
    <t xml:space="preserve">JUMLAH LANSIA DENGAN TK KEMANDIRIAN A,B,C </t>
  </si>
  <si>
    <t>KABUPATEN</t>
  </si>
  <si>
    <t xml:space="preserve">                   </t>
  </si>
  <si>
    <t>: KAUR</t>
  </si>
  <si>
    <t xml:space="preserve">Kepala Dinas Kesehatan </t>
  </si>
  <si>
    <t>Kabupaten Kaur</t>
  </si>
  <si>
    <t>DATA LAPORAN MORBIDITAS PRA LANSIA DAN LANSIA</t>
  </si>
  <si>
    <t xml:space="preserve">: KAUR </t>
  </si>
  <si>
    <t>Morbidas Pada Pra Lansia dan Lansia</t>
  </si>
  <si>
    <t>Pra Lansia (umur 45-59 Tahun)</t>
  </si>
  <si>
    <t>Ggn ME</t>
  </si>
  <si>
    <t>IMT</t>
  </si>
  <si>
    <t>Hipertensi</t>
  </si>
  <si>
    <t>Kolesterol Tinggi</t>
  </si>
  <si>
    <t>Asam urat tinggi</t>
  </si>
  <si>
    <t>Ggn Kognitif</t>
  </si>
  <si>
    <t>Ggn Penglihatan</t>
  </si>
  <si>
    <t>Lain-lain (sebutkan)*</t>
  </si>
  <si>
    <t>K</t>
  </si>
  <si>
    <t>Data Dikumpulkan per Tahun</t>
  </si>
  <si>
    <t>*  Dapat diisi sesuai dengan Penyakit Terbanyak</t>
  </si>
  <si>
    <t>JUMLAH KEMATIAN LANSIA (45 s.d ≥70)</t>
  </si>
  <si>
    <r>
      <t xml:space="preserve">yang ada di kab. </t>
    </r>
    <r>
      <rPr>
        <b/>
        <sz val="12"/>
        <color rgb="FF1F4A7E"/>
        <rFont val="Arial Narrow"/>
        <family val="2"/>
      </rPr>
      <t>Total sesuai sasaran BPS</t>
    </r>
  </si>
  <si>
    <t>Keterangan penyebab kematian sama dengan Jumlah Kematian Lansia (45 s.d ≥ 70)</t>
  </si>
  <si>
    <t>Jumlah tenaga yang mendapatkan pelatihan</t>
  </si>
  <si>
    <t>Puskesmas Yang Melaksanakan Home Care</t>
  </si>
  <si>
    <t>Rizki Darmayitasari,S.Tr,Keb</t>
  </si>
  <si>
    <t>Nama Desa</t>
  </si>
  <si>
    <t>No.</t>
  </si>
  <si>
    <t>Maya Afianti, SKM</t>
  </si>
  <si>
    <t>Rizki Darmayitasari, S.Tr.Keb</t>
  </si>
  <si>
    <t>Nip. 197605122005022003</t>
  </si>
  <si>
    <t>JANUARI 2022</t>
  </si>
  <si>
    <t>Dinas Kesehatan Kab. Kaur</t>
  </si>
  <si>
    <t>Rizki Darmayitasari, S.Tr. Keb</t>
  </si>
  <si>
    <t>NAMA DESA</t>
  </si>
  <si>
    <t>Formulir 8</t>
  </si>
  <si>
    <t>DARMAWANSYAH, SIP. MM</t>
  </si>
  <si>
    <t>NIP.19701127 199102 1 001</t>
  </si>
  <si>
    <t>Kepala Dinas Kesehatan Kabupaten Kaur</t>
  </si>
  <si>
    <t>skrining TT wus</t>
  </si>
  <si>
    <t>telah mengumpulkan laporan</t>
  </si>
  <si>
    <t>tidak mengumpulkan laporan</t>
  </si>
  <si>
    <t xml:space="preserve">keterangan warna: </t>
  </si>
  <si>
    <t>MAL</t>
  </si>
  <si>
    <t>Implant</t>
  </si>
  <si>
    <t>suntik</t>
  </si>
  <si>
    <t>pil</t>
  </si>
  <si>
    <t>kondom</t>
  </si>
  <si>
    <t>ODP</t>
  </si>
  <si>
    <t>PDP</t>
  </si>
  <si>
    <t>konfirm</t>
  </si>
  <si>
    <t>TM 2</t>
  </si>
  <si>
    <t>TM 1</t>
  </si>
  <si>
    <t>jumlah peserta didik  SMA/SMK/MA yang dijaring</t>
  </si>
  <si>
    <t>jumlah peserta didik SMP/MTS yang dijaring</t>
  </si>
  <si>
    <t>jumlah peserta didik SD/MI yang dijaring</t>
  </si>
  <si>
    <t>jumlah SMA/SMK/MA yang dijaring</t>
  </si>
  <si>
    <t>jumlah SMP/MTS yang dijaring</t>
  </si>
  <si>
    <t>jumlah SD/MI yang dijaring</t>
  </si>
  <si>
    <t>pelayanan neonatal esensial</t>
  </si>
  <si>
    <t>membina lapas/rutan/lembaga anak/LPKA/LPAK</t>
  </si>
  <si>
    <t>membina bayi/anak/remaja terlantar di rumah singgah/panti/LKSA/LPK</t>
  </si>
  <si>
    <t>membina posrem</t>
  </si>
  <si>
    <t>PP KTA/A</t>
  </si>
  <si>
    <t>PKRT</t>
  </si>
  <si>
    <t>kespro</t>
  </si>
  <si>
    <t>penjaringan kls 1,7,10</t>
  </si>
  <si>
    <t>penjaringan kls 10</t>
  </si>
  <si>
    <t>penjaringan kls 7</t>
  </si>
  <si>
    <t>penjaringan kls 1</t>
  </si>
  <si>
    <t>melaksanakan P4K</t>
  </si>
  <si>
    <t>metode KB pasca salin</t>
  </si>
  <si>
    <t>peserta KB Pasca salin</t>
  </si>
  <si>
    <t>metode KB aktif</t>
  </si>
  <si>
    <t>peserta KB aktif</t>
  </si>
  <si>
    <t>Drop Out KB</t>
  </si>
  <si>
    <t>efek KB</t>
  </si>
  <si>
    <t>komplikasi KB</t>
  </si>
  <si>
    <t>PUS 4T ber KB</t>
  </si>
  <si>
    <t>anemia</t>
  </si>
  <si>
    <t xml:space="preserve"> catin yang dilayani kespro</t>
  </si>
  <si>
    <t>lansia mandiri C</t>
  </si>
  <si>
    <t>lansia mandiri B</t>
  </si>
  <si>
    <t>lansia mandiri A</t>
  </si>
  <si>
    <t>lansia yang dilayani</t>
  </si>
  <si>
    <t>balita dilayani MTBS</t>
  </si>
  <si>
    <t>keluarga balita yang mengikuti kelas balita</t>
  </si>
  <si>
    <t>kunjungan balita sakit</t>
  </si>
  <si>
    <t>balita yang dilayani SDIDTK</t>
  </si>
  <si>
    <t>balita dengan gangguan perkembangan</t>
  </si>
  <si>
    <t>balita yang memiliki b. kia</t>
  </si>
  <si>
    <t>BBL yang melakukan SHK</t>
  </si>
  <si>
    <t>covid 19 dan suspek</t>
  </si>
  <si>
    <t>kelainan kongenital</t>
  </si>
  <si>
    <t>tetanus</t>
  </si>
  <si>
    <t>infeksi</t>
  </si>
  <si>
    <t>asfiksia</t>
  </si>
  <si>
    <t>neonatus komplikasi</t>
  </si>
  <si>
    <t>KN 1</t>
  </si>
  <si>
    <t>lain-lain (retensio plasenta, inversio uteri)</t>
  </si>
  <si>
    <t xml:space="preserve"> DM</t>
  </si>
  <si>
    <t xml:space="preserve"> jantung</t>
  </si>
  <si>
    <t xml:space="preserve"> Malaria</t>
  </si>
  <si>
    <t xml:space="preserve"> TB</t>
  </si>
  <si>
    <t xml:space="preserve"> infeksi</t>
  </si>
  <si>
    <t xml:space="preserve"> preeklamsia</t>
  </si>
  <si>
    <t xml:space="preserve"> perdarahan</t>
  </si>
  <si>
    <t>KEK(LILA &lt; 23,5 cm)</t>
  </si>
  <si>
    <t xml:space="preserve"> anemia (HB&lt;11 gr/dl)</t>
  </si>
  <si>
    <t>perdarahan</t>
  </si>
  <si>
    <t xml:space="preserve"> KEK(LILA &lt; 23,5 cm)</t>
  </si>
  <si>
    <t>anemia (HB&lt;11 gr/dl)</t>
  </si>
  <si>
    <t>vit.A nifas</t>
  </si>
  <si>
    <t>KF lengkap</t>
  </si>
  <si>
    <t>KF1</t>
  </si>
  <si>
    <t xml:space="preserve"> PN</t>
  </si>
  <si>
    <t>Sasaran KF lengkap</t>
  </si>
  <si>
    <t>vit. A nifas</t>
  </si>
  <si>
    <t>K1</t>
  </si>
  <si>
    <t>capaian posyandu lansia aktif/kelompok lansia</t>
  </si>
  <si>
    <t>capaian posyandu lansia</t>
  </si>
  <si>
    <t>capaian posyandu remaja</t>
  </si>
  <si>
    <t>sasaran posyandu lansia aktif/kelompok lansia</t>
  </si>
  <si>
    <t>sasaran posyandu lansia</t>
  </si>
  <si>
    <t>sasaran posyandu remaja</t>
  </si>
  <si>
    <t>capaian penjaringan sekolah</t>
  </si>
  <si>
    <t>sasaran penjaringan sekolah</t>
  </si>
  <si>
    <t>Capaian Puskesmas yang melaksanakan</t>
  </si>
  <si>
    <t>Sasaran Puskesmas yang melaksanakan</t>
  </si>
  <si>
    <t>capaian PUS</t>
  </si>
  <si>
    <t>sasaran PUS</t>
  </si>
  <si>
    <t>capaian catin terdaftar di KUA</t>
  </si>
  <si>
    <t>sasaran catin terdaftar di KUA</t>
  </si>
  <si>
    <t>capaian lansia &gt; 70 tahun</t>
  </si>
  <si>
    <t>capaian lansia &gt; 60 tahun</t>
  </si>
  <si>
    <t>sasaran lansia &gt; 70 tahun</t>
  </si>
  <si>
    <t>sasaran lansia &gt; 60 tahun</t>
  </si>
  <si>
    <t xml:space="preserve">capaian balita </t>
  </si>
  <si>
    <t xml:space="preserve">sasaran balita </t>
  </si>
  <si>
    <t>capaian jumlah komplikasi pada neonatus</t>
  </si>
  <si>
    <t>sasaran jumlah komplikasi pada neonatus</t>
  </si>
  <si>
    <t>capaian lahir hidup</t>
  </si>
  <si>
    <t>sasaran lahir hidup</t>
  </si>
  <si>
    <t>capaian lain-lain (retensio plasenta, inversio uteri)</t>
  </si>
  <si>
    <t>sasaran lain-lain (retensio plasenta, inversio uteri)</t>
  </si>
  <si>
    <t>capaian covid 19 dan suspek</t>
  </si>
  <si>
    <t>sasaran Covid 19 dan suspek</t>
  </si>
  <si>
    <t>capaian jumlah komplikasi pada ibu hamil, bersalin dan nifas</t>
  </si>
  <si>
    <t>sasaran jumlah komplikasi pada ibu hamil, bersalin dan nifas</t>
  </si>
  <si>
    <t>capaian ibu bersalin</t>
  </si>
  <si>
    <t>sasaran ibu bersalin</t>
  </si>
  <si>
    <t>capaian ibu hamil</t>
  </si>
  <si>
    <t>sasaran ibu hamil</t>
  </si>
  <si>
    <t>ibu hamil dengan 4T</t>
  </si>
  <si>
    <t>K1 oleh dokter</t>
  </si>
  <si>
    <t>K5 oleh dokter</t>
  </si>
  <si>
    <t>K1 USG oleh dokter</t>
  </si>
  <si>
    <t>K5 USG Oleh dokter</t>
  </si>
  <si>
    <t>bumil konsumsi TTD</t>
  </si>
  <si>
    <t>Ibu hamil memiliki buku kia</t>
  </si>
  <si>
    <t>K6</t>
  </si>
  <si>
    <t>DATA SASARAN REAL</t>
  </si>
  <si>
    <t>FEBRUARI 2023</t>
  </si>
  <si>
    <r>
      <rPr>
        <sz val="11"/>
        <color rgb="FF000000"/>
        <rFont val="Calibri"/>
        <family val="2"/>
      </rPr>
      <t xml:space="preserve">JUMLAH LANSIA DENGAN TK KEMANDIRIAN A,B,C USIA </t>
    </r>
    <r>
      <rPr>
        <sz val="11"/>
        <color rgb="FF000000"/>
        <rFont val="Calibri"/>
        <family val="2"/>
      </rPr>
      <t>≥</t>
    </r>
    <r>
      <rPr>
        <sz val="11"/>
        <color rgb="FF000000"/>
        <rFont val="Calibri"/>
        <family val="2"/>
      </rPr>
      <t>70</t>
    </r>
    <r>
      <rPr>
        <sz val="11"/>
        <color rgb="FF000000"/>
        <rFont val="Calibri"/>
        <family val="2"/>
      </rPr>
      <t xml:space="preserve"> TAHUN</t>
    </r>
  </si>
  <si>
    <r>
      <rPr>
        <b/>
        <sz val="12"/>
        <color rgb="FF000000"/>
        <rFont val="Arial"/>
        <family val="2"/>
      </rPr>
      <t xml:space="preserve"> Lansia (umur </t>
    </r>
    <r>
      <rPr>
        <b/>
        <sz val="12"/>
        <color indexed="8"/>
        <rFont val="Arial"/>
        <family val="2"/>
      </rPr>
      <t>≥ 60 Tahun)</t>
    </r>
  </si>
  <si>
    <t>SASARAN ANAK BALITA (12 - 59 BULAN)</t>
  </si>
  <si>
    <t>SASARAN ANAK PRASEKOLAH (60 - 71 BULAN)</t>
  </si>
  <si>
    <t>Formulir 5 lanjutan</t>
  </si>
  <si>
    <t>NAMA IBU</t>
  </si>
  <si>
    <t>KI MURNI DAN KI AKSES ( DATA KOMULATIF)</t>
  </si>
  <si>
    <t>SASARAN BUMIL</t>
  </si>
  <si>
    <t>JUMLAH K1 MURNI</t>
  </si>
  <si>
    <t>JUMLAH K1 AKSES</t>
  </si>
  <si>
    <t>JUMLAH K1 (K1 MURNI + K1 AKSES)</t>
  </si>
  <si>
    <t>KETERANGAN</t>
  </si>
  <si>
    <t>Data di isi komulatif</t>
  </si>
  <si>
    <t>Kepala Puskesmas.....................</t>
  </si>
  <si>
    <t>TENAGA KESEHATAN TERLATIH</t>
  </si>
  <si>
    <t xml:space="preserve">JUMLAH </t>
  </si>
  <si>
    <t>DOKTER TERLATIH USG</t>
  </si>
  <si>
    <t>KADER TERLATIH PEMANTAUAN PERTUMBUHAN DAN PERKEMBANGAN BALITA</t>
  </si>
  <si>
    <t>TENAGA KESEHATAN DILATIH MTBS</t>
  </si>
  <si>
    <t>TENAGA KESEHATAN DILATIH TATALAKSANA GIZI BURUK</t>
  </si>
  <si>
    <t>TENAGA KESEHATAN DILATIH PMBA</t>
  </si>
  <si>
    <t>TENAGA KESEHATAN DILATIH SDIDTK</t>
  </si>
  <si>
    <t>TENAGA KESEHATAN DILATIH INTEGRASI MTBS- GIZI BURUK</t>
  </si>
  <si>
    <t>TENAGA KESEHATAN DILATIH INTEGRASI PMBA- SDIDTK</t>
  </si>
  <si>
    <t>Contoh Penginputan Data :</t>
  </si>
  <si>
    <t>- Input Bulan Februari = Data Bulan Januari + Data Bulan Februari</t>
  </si>
  <si>
    <t>- Input Bulan Juni = Data Bulan Januari + Data Februari + Data Maret + Data Bulan April + Data Bulan Mei + Data Bulan Juni</t>
  </si>
  <si>
    <t>TAHUN 2024</t>
  </si>
  <si>
    <t>Pasangan usia subur dengan kategori - Anemia LILA Kronis Infeksi Menular Sex)</t>
  </si>
  <si>
    <t xml:space="preserve">PUS ALKI </t>
  </si>
  <si>
    <r>
      <t>Pasangan usia subur dengan dengan kategori -</t>
    </r>
    <r>
      <rPr>
        <b/>
        <sz val="12"/>
        <color theme="1"/>
        <rFont val="Calibri"/>
        <family val="2"/>
        <scheme val="minor"/>
      </rPr>
      <t>T</t>
    </r>
    <r>
      <rPr>
        <sz val="12"/>
        <color theme="1"/>
        <rFont val="Calibri"/>
        <family val="2"/>
        <charset val="1"/>
        <scheme val="minor"/>
      </rPr>
      <t xml:space="preserve">erlalu Muda, </t>
    </r>
    <r>
      <rPr>
        <b/>
        <sz val="12"/>
        <color theme="1"/>
        <rFont val="Calibri"/>
        <family val="2"/>
        <scheme val="minor"/>
      </rPr>
      <t>T</t>
    </r>
    <r>
      <rPr>
        <sz val="12"/>
        <color theme="1"/>
        <rFont val="Calibri"/>
        <family val="2"/>
        <charset val="1"/>
        <scheme val="minor"/>
      </rPr>
      <t>erlalu Tua,</t>
    </r>
    <r>
      <rPr>
        <b/>
        <sz val="12"/>
        <color theme="1"/>
        <rFont val="Calibri"/>
        <family val="2"/>
        <scheme val="minor"/>
      </rPr>
      <t xml:space="preserve"> T</t>
    </r>
    <r>
      <rPr>
        <sz val="12"/>
        <color theme="1"/>
        <rFont val="Calibri"/>
        <family val="2"/>
        <charset val="1"/>
        <scheme val="minor"/>
      </rPr>
      <t xml:space="preserve">erlalu Dekat, </t>
    </r>
    <r>
      <rPr>
        <b/>
        <sz val="12"/>
        <color theme="1"/>
        <rFont val="Calibri"/>
        <family val="2"/>
        <scheme val="minor"/>
      </rPr>
      <t>T</t>
    </r>
    <r>
      <rPr>
        <sz val="12"/>
        <color theme="1"/>
        <rFont val="Calibri"/>
        <family val="2"/>
        <charset val="1"/>
        <scheme val="minor"/>
      </rPr>
      <t>erlalu Banyak.</t>
    </r>
  </si>
  <si>
    <t xml:space="preserve">PUS 4T </t>
  </si>
  <si>
    <t>JUMLAH PESERTA KB AKTIF</t>
  </si>
  <si>
    <t>JUMLAH PESERTA KB BARU</t>
  </si>
  <si>
    <t>JUMLAH PUS 4T DAN ATAU ALKI BER KB</t>
  </si>
  <si>
    <t>JUMLAH PUS ALKI BER KB</t>
  </si>
  <si>
    <t>JUMLAH PUS 4T BER KB</t>
  </si>
  <si>
    <t>JUMLAH PUS 4T DAN ATAU ALKI</t>
  </si>
  <si>
    <t>JUMLAH PUS ALKI</t>
  </si>
  <si>
    <t>JUMLAH PUS 4 T</t>
  </si>
  <si>
    <t>JUMLAH PUS PEREMPUAN YANG DILAKUKAN SKRINING LAYAK HAMIIL</t>
  </si>
  <si>
    <t>PUSKESMAS............. (DATA KOMULATIF)</t>
  </si>
  <si>
    <t>BULAN MEI TAHUN 2024</t>
  </si>
  <si>
    <t>: 2024</t>
  </si>
  <si>
    <t>….......... 2024</t>
  </si>
  <si>
    <t>….......2024</t>
  </si>
  <si>
    <t>DATA IBU HAMIL RESIKO TINGGI</t>
  </si>
  <si>
    <t>ALAMAT</t>
  </si>
  <si>
    <t>NAMA SUAMI</t>
  </si>
  <si>
    <t>NIK IBU</t>
  </si>
  <si>
    <t>PEKERJAAN IBU</t>
  </si>
  <si>
    <t>KETERANGAN RESTI</t>
  </si>
  <si>
    <t>Lungkang Kule</t>
  </si>
  <si>
    <t>Naga Rantai</t>
  </si>
  <si>
    <t>Padang Guci</t>
  </si>
  <si>
    <t>Padang Guci Hilir</t>
  </si>
  <si>
    <t>Kelam Tengah</t>
  </si>
  <si>
    <t>Tanjung Kemuning</t>
  </si>
  <si>
    <t>Beriang Tinggi</t>
  </si>
  <si>
    <t>Mentiring</t>
  </si>
  <si>
    <t>Gedung Wani</t>
  </si>
  <si>
    <t>Tanjung Iman</t>
  </si>
  <si>
    <t>Muara Sahung</t>
  </si>
  <si>
    <t>Luas</t>
  </si>
  <si>
    <t>Tetap</t>
  </si>
  <si>
    <t>Bintuhan</t>
  </si>
  <si>
    <t>Linau</t>
  </si>
  <si>
    <t>Muara Nasal</t>
  </si>
  <si>
    <t>Nama Puskesmas</t>
  </si>
  <si>
    <t>NAMA PUSKESMAS</t>
  </si>
  <si>
    <t>PUSKESMAS MUARA SAHUNG</t>
  </si>
  <si>
    <t>JANUARI TAHUN 2024</t>
  </si>
  <si>
    <t>MUARA SAHUNG</t>
  </si>
  <si>
    <t>IRT</t>
  </si>
  <si>
    <t>RIWAYAT SC</t>
  </si>
  <si>
    <t>ULAK LEBAR</t>
  </si>
  <si>
    <t>BUKIT MAKMUR</t>
  </si>
  <si>
    <t>UMUR 38 TH, GRANDE MULTI G4P3A0</t>
  </si>
  <si>
    <t>JUMLAH TENAGA KESEHATAN TERLATIH DI PUSKESMAS MUARA SAHUNG</t>
  </si>
  <si>
    <t>JUMLAH TENAGA KESEHATAN TERLATIH DI PUSKESMAS KELAM TENGAH</t>
  </si>
  <si>
    <t>UPT PUSKESMAS KELAM TENGAH</t>
  </si>
  <si>
    <t>Pagar Dewa</t>
  </si>
  <si>
    <t>Petani</t>
  </si>
  <si>
    <t>Talang Marap</t>
  </si>
  <si>
    <t>Siring Agung</t>
  </si>
  <si>
    <t>Darat Sawah</t>
  </si>
  <si>
    <t>Sukarami I</t>
  </si>
  <si>
    <t>Riwayat SC</t>
  </si>
  <si>
    <t/>
  </si>
  <si>
    <t>0,0173</t>
  </si>
  <si>
    <t>JUMLAH TENAGA KESEHATAN TERLATIH DI PUSKESMAS BINTUHAN</t>
  </si>
  <si>
    <t>PUSKESMAS BINTUHAN</t>
  </si>
  <si>
    <t>BULAN :</t>
  </si>
  <si>
    <t>HONOR</t>
  </si>
  <si>
    <t>UPT PUSKESMAS PADANG GUCI</t>
  </si>
  <si>
    <t>Besti Anifa</t>
  </si>
  <si>
    <t>Robey Arlansya</t>
  </si>
  <si>
    <t>1704026205050000</t>
  </si>
  <si>
    <t>Perugaian</t>
  </si>
  <si>
    <t>Usia &lt; 20 tahun (18 tahun), Bumil KEK Lila &lt; 23 cm (21 cm)</t>
  </si>
  <si>
    <t>Elvita Sari</t>
  </si>
  <si>
    <t>Alberty Fransisla</t>
  </si>
  <si>
    <t>1704136304970001</t>
  </si>
  <si>
    <t>Kehamilan Letak Lintang (Oblig)</t>
  </si>
  <si>
    <t>Elda Fransiska</t>
  </si>
  <si>
    <t>Bandu Agung</t>
  </si>
  <si>
    <t>Usia &lt; 20 tahun (17 tahun), Bumil KEK Lila &lt; 23 cm (21 cm)</t>
  </si>
  <si>
    <t xml:space="preserve">Sudarlik </t>
  </si>
  <si>
    <t>Wendi Gusnawan</t>
  </si>
  <si>
    <t>1705066403870001</t>
  </si>
  <si>
    <t xml:space="preserve">Pancur Negara </t>
  </si>
  <si>
    <t>Usia &gt; 35 tahun (36 tahun)</t>
  </si>
  <si>
    <t>Yeni Marlena</t>
  </si>
  <si>
    <t>Mursalun</t>
  </si>
  <si>
    <t>1704034108000001</t>
  </si>
  <si>
    <t>Coko Enau</t>
  </si>
  <si>
    <t>Kehamilan dengan Gamelli</t>
  </si>
  <si>
    <t>Wiwit</t>
  </si>
  <si>
    <t xml:space="preserve">Ludi </t>
  </si>
  <si>
    <t>1704035911850001</t>
  </si>
  <si>
    <t>Usia &gt; 35 tahun (38 tahun)</t>
  </si>
  <si>
    <t>Misi Susanti</t>
  </si>
  <si>
    <t>Nofrizal</t>
  </si>
  <si>
    <t>1708084405820002</t>
  </si>
  <si>
    <t>Gunung Agung</t>
  </si>
  <si>
    <r>
      <t>Usia &gt; 35 tahun (40 tahun) G</t>
    </r>
    <r>
      <rPr>
        <sz val="10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charset val="1"/>
        <scheme val="minor"/>
      </rPr>
      <t>P</t>
    </r>
    <r>
      <rPr>
        <sz val="10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charset val="1"/>
        <scheme val="minor"/>
      </rPr>
      <t>A</t>
    </r>
    <r>
      <rPr>
        <sz val="9"/>
        <color theme="1"/>
        <rFont val="Calibri"/>
        <family val="2"/>
        <scheme val="minor"/>
      </rPr>
      <t>1</t>
    </r>
  </si>
  <si>
    <t xml:space="preserve">Jumaini </t>
  </si>
  <si>
    <t>Tasrin</t>
  </si>
  <si>
    <t>1704034601750001</t>
  </si>
  <si>
    <r>
      <t>Usia &gt; 35 tahun (48 tahun) G</t>
    </r>
    <r>
      <rPr>
        <sz val="10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charset val="1"/>
        <scheme val="minor"/>
      </rPr>
      <t>P</t>
    </r>
    <r>
      <rPr>
        <sz val="10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charset val="1"/>
        <scheme val="minor"/>
      </rPr>
      <t>A</t>
    </r>
    <r>
      <rPr>
        <sz val="10"/>
        <color theme="1"/>
        <rFont val="Calibri"/>
        <family val="2"/>
        <scheme val="minor"/>
      </rPr>
      <t>0</t>
    </r>
  </si>
  <si>
    <t>Nina Hildayani</t>
  </si>
  <si>
    <t>Ritasman</t>
  </si>
  <si>
    <t>1704034805700001</t>
  </si>
  <si>
    <t>Guru Agung I</t>
  </si>
  <si>
    <r>
      <t>Usia &gt; 35 tahun (36 tahun) G</t>
    </r>
    <r>
      <rPr>
        <sz val="10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charset val="1"/>
        <scheme val="minor"/>
      </rPr>
      <t>P</t>
    </r>
    <r>
      <rPr>
        <sz val="10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charset val="1"/>
        <scheme val="minor"/>
      </rPr>
      <t>A</t>
    </r>
    <r>
      <rPr>
        <sz val="10"/>
        <color theme="1"/>
        <rFont val="Calibri"/>
        <family val="2"/>
        <scheme val="minor"/>
      </rPr>
      <t>1</t>
    </r>
  </si>
  <si>
    <t>Yetri Mega Susanti</t>
  </si>
  <si>
    <t>Ipian Suhadi</t>
  </si>
  <si>
    <t>1704154711910001</t>
  </si>
  <si>
    <t>Wella Andrea</t>
  </si>
  <si>
    <t>Heru Mustofa</t>
  </si>
  <si>
    <t>1704034401040001</t>
  </si>
  <si>
    <t>Usia &lt; 20 tahun (19 tahun)</t>
  </si>
  <si>
    <t>Yepi Elpita Ria</t>
  </si>
  <si>
    <t>Edi Kurniawan</t>
  </si>
  <si>
    <t>1704134107960009</t>
  </si>
  <si>
    <t>Tanjung Betung I</t>
  </si>
  <si>
    <t>Honorer</t>
  </si>
  <si>
    <t>Rina Nurzahgita</t>
  </si>
  <si>
    <t>Ugun Mandala</t>
  </si>
  <si>
    <t>1704152003010001</t>
  </si>
  <si>
    <t>RT 01</t>
  </si>
  <si>
    <t>Deta Putriani</t>
  </si>
  <si>
    <t>Syaifuddin</t>
  </si>
  <si>
    <t>1704034412890001</t>
  </si>
  <si>
    <t>RT 02</t>
  </si>
  <si>
    <t>Yunita Jubrianti</t>
  </si>
  <si>
    <t>Sulaiman</t>
  </si>
  <si>
    <t>1613016307981002</t>
  </si>
  <si>
    <t>RT 05</t>
  </si>
  <si>
    <t>Abortus berulang</t>
  </si>
  <si>
    <t>Titin Febri Yani</t>
  </si>
  <si>
    <t>Thomroza Mahindra</t>
  </si>
  <si>
    <t>1704144802010001</t>
  </si>
  <si>
    <t>Kehamilan Letak Sungsang</t>
  </si>
  <si>
    <t>Artisi Ana Dewi</t>
  </si>
  <si>
    <t>Sugen</t>
  </si>
  <si>
    <t>1704144302870001</t>
  </si>
  <si>
    <t>RT 07</t>
  </si>
  <si>
    <t>Riksi Bayu Lestari</t>
  </si>
  <si>
    <t>Rezki</t>
  </si>
  <si>
    <t>1704155011080001</t>
  </si>
  <si>
    <t>Usia &lt; 20 tahun (15 tahun)</t>
  </si>
  <si>
    <t>PUSKESMAS LINAU</t>
  </si>
  <si>
    <t>0'00</t>
  </si>
  <si>
    <t>JUMLAH TENAGA KESEHATAN TERLATIH DI PUSKESMAS LUNGKANG KULE</t>
  </si>
  <si>
    <t xml:space="preserve">PUSKESMAS LUNGKANG KULE </t>
  </si>
  <si>
    <t xml:space="preserve">ISNI RIA PURTI </t>
  </si>
  <si>
    <t>NUKIAN</t>
  </si>
  <si>
    <t>TANJUNG KURUNG</t>
  </si>
  <si>
    <t>TANI</t>
  </si>
  <si>
    <t>RIWAYAT ASMA</t>
  </si>
  <si>
    <t>NINI HARYANTI</t>
  </si>
  <si>
    <t>RUPI DAMUPI</t>
  </si>
  <si>
    <t>DATAR LEBAR 2</t>
  </si>
  <si>
    <t>LILA 23 CM</t>
  </si>
  <si>
    <t>NOVRI SANI</t>
  </si>
  <si>
    <t>YUKI ANANDA</t>
  </si>
  <si>
    <t>1704136010990001</t>
  </si>
  <si>
    <t xml:space="preserve">SEPTY YANTI </t>
  </si>
  <si>
    <t>MIGO SISRAWAN</t>
  </si>
  <si>
    <t>1611064107930018</t>
  </si>
  <si>
    <t xml:space="preserve">TANJUNG UNIAN </t>
  </si>
  <si>
    <t>DWI RATNA SARI</t>
  </si>
  <si>
    <t>ARDIANSYA PUTRA</t>
  </si>
  <si>
    <t>DATAR LEBAR 1</t>
  </si>
  <si>
    <t>ASMA</t>
  </si>
  <si>
    <t>SALNA WATI</t>
  </si>
  <si>
    <t>JUNI SASTRA IRAWAN</t>
  </si>
  <si>
    <t>1704135205820001</t>
  </si>
  <si>
    <t>AUR GADING</t>
  </si>
  <si>
    <t xml:space="preserve">FAKTOR USIA </t>
  </si>
  <si>
    <t>DITIA ASKI</t>
  </si>
  <si>
    <t>DITOS HARMIAN</t>
  </si>
  <si>
    <t>1704136212990001</t>
  </si>
  <si>
    <t>SINAR BULAN</t>
  </si>
  <si>
    <t>USPA DIANA</t>
  </si>
  <si>
    <t>JONSUN</t>
  </si>
  <si>
    <t>17041359128500001</t>
  </si>
  <si>
    <t>JANJUNG BUNIAN</t>
  </si>
  <si>
    <t>PK3</t>
  </si>
  <si>
    <t xml:space="preserve">LINTANG </t>
  </si>
  <si>
    <t>JUMLAH TENAGA KESEHATAN TERLATIH DI PUSKESMAS MENTIRING</t>
  </si>
  <si>
    <t>PUSKESMAS MENTIRING</t>
  </si>
  <si>
    <t>NON FASYANKES  = DI RUMAH</t>
  </si>
  <si>
    <t>24,65</t>
  </si>
  <si>
    <t>1,36</t>
  </si>
  <si>
    <t>8,21</t>
  </si>
  <si>
    <t>7,14</t>
  </si>
  <si>
    <t>0,00</t>
  </si>
  <si>
    <t>75,71</t>
  </si>
  <si>
    <t>JUMLAH TENAGA KESEHATAN TERLATIH DI PUSKESMAS GEDUNG WANI</t>
  </si>
  <si>
    <t>JUMLAH TENAGA KESEHATAN TERLATIH DI PUSKESMAS BERIANG TINGGI</t>
  </si>
  <si>
    <t>PUSKESMAS BERIANG TINGGI</t>
  </si>
  <si>
    <t>Runi Astuti</t>
  </si>
  <si>
    <t>Irwadi</t>
  </si>
  <si>
    <t>Ds.Padang Tinggi</t>
  </si>
  <si>
    <t>Riwayat SC dan Hipertensi 150/100</t>
  </si>
  <si>
    <t>dinkes</t>
  </si>
  <si>
    <t>JUMLAH TENAGA KESEHATAN TERLATIH DI PUSKESMAS LINAU</t>
  </si>
  <si>
    <t>8,18</t>
  </si>
  <si>
    <t>7,17</t>
  </si>
  <si>
    <t>7,68</t>
  </si>
  <si>
    <t>PUSKESMAS GEDUNG WANI</t>
  </si>
  <si>
    <t>5,26</t>
  </si>
  <si>
    <t>di RSUD Ada Visum</t>
  </si>
  <si>
    <t>MINI</t>
  </si>
  <si>
    <t>HENDRA</t>
  </si>
  <si>
    <t>JARAK KEHAMILAN</t>
  </si>
  <si>
    <t>JUMLAH TENAGA KESEHATAN TERLATIH DI PUSKESMAS PADANG GUCI</t>
  </si>
  <si>
    <t>Devan Rulika</t>
  </si>
  <si>
    <t>1701061004070001</t>
  </si>
  <si>
    <t>Lenda</t>
  </si>
  <si>
    <t>Ds. Tanjung Bulan</t>
  </si>
  <si>
    <t xml:space="preserve">Riwayat SC </t>
  </si>
  <si>
    <t>Sri Wulandari</t>
  </si>
  <si>
    <t>Denles</t>
  </si>
  <si>
    <t>Ds. Beriang Tinggi</t>
  </si>
  <si>
    <t>Usia 17 Tahun, LILA 21 cm</t>
  </si>
  <si>
    <t>JARAK TERLALU DEKAT</t>
  </si>
  <si>
    <t>JUMLAH TENAGA KESEHATAN TERLATIH DI PUSKESMAS PADANG GUCI HILIR</t>
  </si>
  <si>
    <t>PUSKESMAS PADANG GUCI HILIR</t>
  </si>
  <si>
    <t>*</t>
  </si>
  <si>
    <t>JANTUNG, Sudah Tua</t>
  </si>
  <si>
    <t>BULAN JANUARI 2025</t>
  </si>
  <si>
    <t>NANI KUMALA</t>
  </si>
  <si>
    <t>NOPRAN</t>
  </si>
  <si>
    <t>1704062111210001</t>
  </si>
  <si>
    <t>BAKAL Makmur</t>
  </si>
  <si>
    <t>UMUR 24 TH G3P1A1</t>
  </si>
  <si>
    <t>NUR PAUZAH</t>
  </si>
  <si>
    <t>SAHEDI</t>
  </si>
  <si>
    <t>1704066302860000</t>
  </si>
  <si>
    <t>PARDA SUKA</t>
  </si>
  <si>
    <t>Umur 31 G5P3A1</t>
  </si>
  <si>
    <t>LOCI PUTRI</t>
  </si>
  <si>
    <t>AHMAD ZAINURU</t>
  </si>
  <si>
    <t>1704125805010001</t>
  </si>
  <si>
    <t>TANJUNG AUR</t>
  </si>
  <si>
    <t>umur 23 tahun G2P0A1</t>
  </si>
  <si>
    <t>WAHYU FITRIA</t>
  </si>
  <si>
    <t>SUTRISNO</t>
  </si>
  <si>
    <t>Umur  35tahun G1P1A0 HIPERTENSI</t>
  </si>
  <si>
    <t>KAMSIAH</t>
  </si>
  <si>
    <t>HERMAN</t>
  </si>
  <si>
    <t>1704064412840001</t>
  </si>
  <si>
    <t>WAYHAWANG</t>
  </si>
  <si>
    <t>Umur 40 tahun G1P0A0</t>
  </si>
  <si>
    <t>LITA OKTARIA</t>
  </si>
  <si>
    <t>EKWAN</t>
  </si>
  <si>
    <t>1704125006920001</t>
  </si>
  <si>
    <t>SUKA MENANTI</t>
  </si>
  <si>
    <t>Umur 39tahun G2P1A0</t>
  </si>
  <si>
    <t>MARWITA</t>
  </si>
  <si>
    <t>RAHMAN</t>
  </si>
  <si>
    <t>Umur 29 tahun G1P0A0 HIPERTENSI</t>
  </si>
  <si>
    <t>NOVIA FRANSISKA</t>
  </si>
  <si>
    <t>ALI SOLIHIN</t>
  </si>
  <si>
    <t>1704064808850003</t>
  </si>
  <si>
    <t xml:space="preserve">TANJUNG BERINGIN </t>
  </si>
  <si>
    <t>Umur 22tahun G1P0A0 DG KEK</t>
  </si>
  <si>
    <t>TUTI CURHAYATI</t>
  </si>
  <si>
    <t xml:space="preserve">YUDI SAPUTRA </t>
  </si>
  <si>
    <t>1704065811020001</t>
  </si>
  <si>
    <t>Uumur 39 tahun G5P4A0</t>
  </si>
  <si>
    <t>MERNAWATI</t>
  </si>
  <si>
    <t>RIDIANTO</t>
  </si>
  <si>
    <t>ARGA MULYA</t>
  </si>
  <si>
    <t>UMUR 38 G2P1A0</t>
  </si>
  <si>
    <t>YUNITA LESTARI</t>
  </si>
  <si>
    <t>WANDI</t>
  </si>
  <si>
    <t>SINAR MULYA</t>
  </si>
  <si>
    <t>UMUR 32 G1P0A0 DG HIPERTENSI</t>
  </si>
  <si>
    <t>Sakit penyakit menaun SUB TB paru</t>
  </si>
  <si>
    <t xml:space="preserve">risa </t>
  </si>
  <si>
    <t>gupi</t>
  </si>
  <si>
    <t>jawi</t>
  </si>
  <si>
    <t>LILA kurang 23,5 cm</t>
  </si>
  <si>
    <t>radang, sakit tua, stroke</t>
  </si>
  <si>
    <t>TAHUN 2025</t>
  </si>
  <si>
    <t>PUJI MARTINI</t>
  </si>
  <si>
    <t>DEKA PUTRA JAYA</t>
  </si>
  <si>
    <t>1704024403990001</t>
  </si>
  <si>
    <t>CAHAYA BATIN</t>
  </si>
  <si>
    <t>MRT</t>
  </si>
  <si>
    <t>DWI NURYANTI</t>
  </si>
  <si>
    <t>KARANG DAPO</t>
  </si>
  <si>
    <t>JANUARI TAHUN 2025</t>
  </si>
  <si>
    <t>Nadinda Azzura</t>
  </si>
  <si>
    <t>Jimi</t>
  </si>
  <si>
    <t>UMUR 17 Th,jarak anak krg dari 2th</t>
  </si>
  <si>
    <t>HENI SUSANTI</t>
  </si>
  <si>
    <t>MUJI</t>
  </si>
  <si>
    <t>1704114502820001</t>
  </si>
  <si>
    <t>Umur 39 Th,Grande Multi G4P3A0</t>
  </si>
  <si>
    <t>MOTHORIA</t>
  </si>
  <si>
    <t>ENTONG SUHADI</t>
  </si>
  <si>
    <t>1704116403850001</t>
  </si>
  <si>
    <t>GRANDE MULTI G6P5A0</t>
  </si>
  <si>
    <t>ROHANA</t>
  </si>
  <si>
    <t>SURMAN HADI</t>
  </si>
  <si>
    <t>"1704116604850001</t>
  </si>
  <si>
    <t>NURHUDAWANA</t>
  </si>
  <si>
    <t>MAKSUM</t>
  </si>
  <si>
    <t>"1705014403920003</t>
  </si>
  <si>
    <t>RESTI UMUR 39 TH</t>
  </si>
  <si>
    <t>ALINDA YANI</t>
  </si>
  <si>
    <t>ARIFIN SANJAYA</t>
  </si>
  <si>
    <t>1704115010840003</t>
  </si>
  <si>
    <t>UMUR 39 TAHUN</t>
  </si>
  <si>
    <t>SISTI</t>
  </si>
  <si>
    <t>SUMISRAN</t>
  </si>
  <si>
    <t>G6P3A2 GRANDE MULTI</t>
  </si>
  <si>
    <t>NURHAWANA</t>
  </si>
  <si>
    <t>EKO PUJI</t>
  </si>
  <si>
    <t>1705115604080001</t>
  </si>
  <si>
    <t xml:space="preserve">UMUR 17 TH </t>
  </si>
  <si>
    <t>RIA AMELIA</t>
  </si>
  <si>
    <t>AMIRUDIN</t>
  </si>
  <si>
    <t>1704115212070001</t>
  </si>
  <si>
    <t xml:space="preserve">PRISTI AYU </t>
  </si>
  <si>
    <t>ERI PRIYADI</t>
  </si>
  <si>
    <t>1704114508940003</t>
  </si>
  <si>
    <t>GRANDE MULTI G4P3AO</t>
  </si>
  <si>
    <t>RINA MARLENA</t>
  </si>
  <si>
    <t>WARIADI NATA</t>
  </si>
  <si>
    <t>1704114801910001</t>
  </si>
  <si>
    <t>GRANDE MULTI G5P3A1,UMUR 38 TH</t>
  </si>
  <si>
    <t>LANJ. SEBAB KEMATIAN IBU</t>
  </si>
  <si>
    <t>JML BAYI DITIMBANG</t>
  </si>
  <si>
    <t>PENYEBAB LAHIR MATI</t>
  </si>
  <si>
    <t>LANJ. KEMATIAN NEONATAL</t>
  </si>
  <si>
    <t>PENYEBAB KEMATIAN NEONATAL 7-28 HARI</t>
  </si>
  <si>
    <t>LANJ. PENYEBAB KEMATIAN POST NEONATAL</t>
  </si>
  <si>
    <t>TEMPAT MENINGGAL</t>
  </si>
  <si>
    <t>LANJ. PENYEBAB KEMATIAN ANAK BALITA</t>
  </si>
  <si>
    <t>JUMLAH KEMATIAN BALITA (0-59 BULAN)</t>
  </si>
  <si>
    <t>KETERANGAN PENYEBAB KEMATIAN (SEBUTKAN)</t>
  </si>
  <si>
    <t>PENYEBAB KEMATIAN ANAK PRASEKOLAH</t>
  </si>
  <si>
    <t>JUMLAH KEMATIAN DIAUDIT</t>
  </si>
  <si>
    <t>JMLH KAB/KOTA MELAKSANAKAN AMPSR</t>
  </si>
  <si>
    <t>PENYEBAB LANGSUNG</t>
  </si>
  <si>
    <t>PENYEBAB TIDAK LANGSUNG</t>
  </si>
  <si>
    <t>PENYEBAB DASAR TDK DIKETAHUI</t>
  </si>
  <si>
    <t xml:space="preserve">LAINNYA </t>
  </si>
  <si>
    <t>KETERANGAN LAINNYA (SEBUTKAN)</t>
  </si>
  <si>
    <t>PERIODE ANTEPARTUM</t>
  </si>
  <si>
    <t>PERIODE INTRAPARTUM</t>
  </si>
  <si>
    <t>PENYEBAB KEMATIAN 0-6 HARI</t>
  </si>
  <si>
    <t>PENYAKIT INFEKSI DAN PARASIT</t>
  </si>
  <si>
    <t>NEOPLASMA</t>
  </si>
  <si>
    <t>PENY DARAH DAN ORGAN PEMBENTUK DARAH SERTA PROSES IMUN</t>
  </si>
  <si>
    <t>PENY TERKAIT ENDOKRIN, NUTRISI DAN METABOLIK</t>
  </si>
  <si>
    <t>PENY SISTEM SARAF PUSAT</t>
  </si>
  <si>
    <t>PENY PADA TELINGA DAN PROSESUS MASTOID</t>
  </si>
  <si>
    <t>PENY PADA SISTEM PEREDARAN DARAH</t>
  </si>
  <si>
    <t>PENY SISTEM RESPIRASI</t>
  </si>
  <si>
    <t>PENY SISTEM SALURAN CERNA</t>
  </si>
  <si>
    <t>PENY KULIT DAN JARINGAN SUBKUTAN</t>
  </si>
  <si>
    <t>PENY MUSKULOSKELETAL DAN JARINGAN IKAT</t>
  </si>
  <si>
    <t>PENY GINJAL DAN REPRODUKSI</t>
  </si>
  <si>
    <t>KEHAMILAN PERSALINAN DAN NIFAS</t>
  </si>
  <si>
    <t>KONDISI TERTENTU YANG BERASAL DARI MASA PERINATAL</t>
  </si>
  <si>
    <t>MALFORASI KONGENITAL, DEFORMASI, DAN KL KROMOSOM</t>
  </si>
  <si>
    <t>TANDA &amp; GEJALA SERTA TEMUAN KLINIS &amp; LAB ABNORMAL LAINNYA</t>
  </si>
  <si>
    <t>CEDERA (TERMASUK TENGGELAM), KERACUNAN DAN KL TERKAIT DARI PENYEBAB EKSTERNAL</t>
  </si>
  <si>
    <t>PENY KHUSUS</t>
  </si>
  <si>
    <t>PENYEBAB EKSTERNAL MORBIDITAS</t>
  </si>
  <si>
    <t>FAKTOR KONTRIBUSI PADA STATUS KESEHATAN DAN KONTAK DENGAN PELAYANAN KESEHATAN</t>
  </si>
  <si>
    <t>RSUD</t>
  </si>
  <si>
    <t>BPS/KLINIK</t>
  </si>
  <si>
    <t>PERJALANAN</t>
  </si>
  <si>
    <t>Covid-19</t>
  </si>
  <si>
    <t>IBU</t>
  </si>
  <si>
    <t>BAYI</t>
  </si>
  <si>
    <t>GRUP 1</t>
  </si>
  <si>
    <t>GRUP 2</t>
  </si>
  <si>
    <t>GRUP 3</t>
  </si>
  <si>
    <t>GRUP 4</t>
  </si>
  <si>
    <t>GRUP 5</t>
  </si>
  <si>
    <t>GRUP 6</t>
  </si>
  <si>
    <t>GRUP 7</t>
  </si>
  <si>
    <t>GRUP 8</t>
  </si>
  <si>
    <t>LAKI - LAKI</t>
  </si>
  <si>
    <t>A1 : CACAT BAWAAN / ABNORMALITAS KROMOSOM</t>
  </si>
  <si>
    <t>A2 : INFEKSI</t>
  </si>
  <si>
    <t>A3 : HIPOKSIA ANTEPARTUM</t>
  </si>
  <si>
    <t>A4 : KL ANTEPARTUM SPESIFIK LAINNYA</t>
  </si>
  <si>
    <t>A5 : KELAIANAN TERKAIT PERTUMBUHAN JANIN</t>
  </si>
  <si>
    <t>A6 : KEMATIAN ANTEPARTUM DARI PENYEBAB YANG TIDAK SPESIFIK</t>
  </si>
  <si>
    <t>I 1: MALFORMASI KONGENITAL, DEFORMASI DAN KL KROMOSOM</t>
  </si>
  <si>
    <t>I2: TRAUMA PERSALINAN</t>
  </si>
  <si>
    <t>I3: KEJADIAN INTRAPARTUM AKUT</t>
  </si>
  <si>
    <t>I4 : INFEKSI</t>
  </si>
  <si>
    <t xml:space="preserve">I5: GANGGUAN INTRAPARTUM TERMASUK KODE KHUSUS PERDARAHAN MASA INTRAPARTUM &amp; KL DARAH DR JANIN DAN BBL </t>
  </si>
  <si>
    <t>I6 : GANGGUAN YANG BERKAITAN DENGAN USIA KEHAMILAN DAN PERTUMBUHAN JANIN</t>
  </si>
  <si>
    <t>I7: PENYEBAB YG TDK SPESIFIK</t>
  </si>
  <si>
    <t>POSKESDES/POLONDES</t>
  </si>
  <si>
    <t>N1 : KELAIANAN KROMOSOM</t>
  </si>
  <si>
    <t>N2 : KL YG BERHUBUNGAN DENGAN PERTUMBUHAN JANIN</t>
  </si>
  <si>
    <t>N3 : TRAUMA PERSALINAN</t>
  </si>
  <si>
    <t>N4: KEJADIAN KOMPLIKASI INTRAPARTUM</t>
  </si>
  <si>
    <t>N5 : KEJANG DAN KELAIANAN STATUS SEREBRAL</t>
  </si>
  <si>
    <t>N6 : INFEKSI</t>
  </si>
  <si>
    <t>N7 : GANGGUAN PERNAFASAN &amp; GANGGUAN PADA JANTUNG DAN PEMBULUH DARAH</t>
  </si>
  <si>
    <t>N8 : KONDISI LAINNYA</t>
  </si>
  <si>
    <t>N9 : BBLR DAN PREMATUR</t>
  </si>
  <si>
    <t xml:space="preserve">N10 : LAIN -LAIN </t>
  </si>
  <si>
    <t>N11 : PENYEBAB YG TDK SPESIFIK</t>
  </si>
  <si>
    <t>N10 : LAIN -LAIN</t>
  </si>
  <si>
    <t>LAIN -LAIN    N 10 (SEBUTKAN)</t>
  </si>
  <si>
    <t>POST NEO</t>
  </si>
  <si>
    <t>KEHAMILAN DGN KOMPLIKASI ABORTUS</t>
  </si>
  <si>
    <t>HIPERTENSI DALAM KEHAMILAN</t>
  </si>
  <si>
    <t>PERDARAHAN DLM KEHAMILAN</t>
  </si>
  <si>
    <t>INFEKSI YG BERHUBUNGAN DGN KEHAMILAN</t>
  </si>
  <si>
    <t>KOMPLIKASI OBSTETRIK LAINNYA</t>
  </si>
  <si>
    <t>KOMPLIKASI MANAJEMEN YG TDK TERANTISIPASI</t>
  </si>
  <si>
    <t>KOMPLIKASI NON OBSTETRIK</t>
  </si>
  <si>
    <t>BULAN INI</t>
  </si>
  <si>
    <t>BULAN LALU</t>
  </si>
  <si>
    <t>ERA</t>
  </si>
  <si>
    <t>IZANN</t>
  </si>
  <si>
    <t>BUNGA MELUR</t>
  </si>
  <si>
    <t>BPS/ KLINIK</t>
  </si>
  <si>
    <t>POSKESDES/ POLINDES</t>
  </si>
  <si>
    <t>POSKESDES/ POLONDES</t>
  </si>
  <si>
    <r>
      <t xml:space="preserve">KETERANGAN  N10 LAIN -LAIN </t>
    </r>
    <r>
      <rPr>
        <b/>
        <sz val="10"/>
        <color theme="4"/>
        <rFont val="Calibri"/>
        <family val="2"/>
        <scheme val="minor"/>
      </rPr>
      <t>(DISEBUTKAN)</t>
    </r>
  </si>
  <si>
    <t>Tingkat Kemandirian B (Ketergantungan ringan)</t>
  </si>
  <si>
    <t>Tingkat Kemandirian B (Ketergantungan sedang)</t>
  </si>
  <si>
    <t>Tingkat Kemandirian C (Ketergantungan Berat)</t>
  </si>
  <si>
    <t>Tingkat Kemandirian C (Ketergantungan total)</t>
  </si>
  <si>
    <t xml:space="preserve">   </t>
  </si>
  <si>
    <t>Vita Agustin</t>
  </si>
  <si>
    <t>Belten</t>
  </si>
  <si>
    <t>Usia &lt; 20 tahun (17 tahun)</t>
  </si>
  <si>
    <t>Ria Hayani</t>
  </si>
  <si>
    <t>Trisno</t>
  </si>
  <si>
    <t>Bumil KEK Lila &lt; 23 cm (22 cm)</t>
  </si>
  <si>
    <t>Komala Sari</t>
  </si>
  <si>
    <t>Ari</t>
  </si>
  <si>
    <t>1704144708960001</t>
  </si>
  <si>
    <t>Bumil KEK Lila &lt; 23 cm (21 cm)</t>
  </si>
  <si>
    <t>Weira Octaria</t>
  </si>
  <si>
    <t>Aditya Jaya</t>
  </si>
  <si>
    <t>1704034504010001</t>
  </si>
  <si>
    <t>Bumil KEK Lila &lt; 23 cm (21,5 cm)</t>
  </si>
  <si>
    <t>Novita Sari</t>
  </si>
  <si>
    <t>Rahiman</t>
  </si>
  <si>
    <t>1704034107850060</t>
  </si>
  <si>
    <t>Nayla Pasya</t>
  </si>
  <si>
    <t>Beni Alex</t>
  </si>
  <si>
    <t>Usia &lt; 20 tahun (18 tahun)</t>
  </si>
  <si>
    <t>Luri Putriana</t>
  </si>
  <si>
    <t>Risun Saputra</t>
  </si>
  <si>
    <t>Tanjung Betung 1</t>
  </si>
  <si>
    <t>Bumil KEK Lila &lt; 23 cm (23 cm)</t>
  </si>
  <si>
    <t>Nilla Rismawati</t>
  </si>
  <si>
    <t>BULAN APRIL 2025</t>
  </si>
  <si>
    <t>1802224801890001</t>
  </si>
  <si>
    <t>1804166507020001</t>
  </si>
  <si>
    <t>YULIDA YANTI</t>
  </si>
  <si>
    <t>MURSALIN</t>
  </si>
  <si>
    <t>UMUR 37 TH G5 P4 A0</t>
  </si>
  <si>
    <t>1804074403920001</t>
  </si>
  <si>
    <t xml:space="preserve">ANISA </t>
  </si>
  <si>
    <t>HERANGGA</t>
  </si>
  <si>
    <t>UMUR IBU 17 TAHUN</t>
  </si>
  <si>
    <t>JESIKA ANTORI</t>
  </si>
  <si>
    <t>SAIBU</t>
  </si>
  <si>
    <t>MARLINA</t>
  </si>
  <si>
    <t>ZAINUN</t>
  </si>
  <si>
    <t>3207305211960002</t>
  </si>
  <si>
    <t>BRT KEDATARAN</t>
  </si>
  <si>
    <t>UMUR  IBU 18 TAHUN</t>
  </si>
  <si>
    <t>MEKA SEFRIANA</t>
  </si>
  <si>
    <t>AFRIZON NOFHIRI</t>
  </si>
  <si>
    <t>1704064309930002</t>
  </si>
  <si>
    <t>RIWAYAT ABORTUS</t>
  </si>
  <si>
    <t>NURHEVIANA</t>
  </si>
  <si>
    <t>NOVIANSYAH AGA</t>
  </si>
  <si>
    <t>1704065112890002</t>
  </si>
  <si>
    <t>MUARA JAYA</t>
  </si>
  <si>
    <t>ERTI JULITA</t>
  </si>
  <si>
    <t>SUPRIYANTO</t>
  </si>
  <si>
    <t>1704095107920001</t>
  </si>
  <si>
    <t>TANJUNG BARU</t>
  </si>
  <si>
    <t>POSITIF SEPILIS</t>
  </si>
  <si>
    <t>FITRI</t>
  </si>
  <si>
    <t>WAWAN</t>
  </si>
  <si>
    <t>IZAN</t>
  </si>
  <si>
    <t>EMI</t>
  </si>
  <si>
    <t>LUBUK GUNG</t>
  </si>
  <si>
    <t>ERNI</t>
  </si>
  <si>
    <t>AWAT MATA</t>
  </si>
  <si>
    <t>MIHARNA</t>
  </si>
  <si>
    <t>SUSOLEH</t>
  </si>
  <si>
    <t>1704115603920001</t>
  </si>
  <si>
    <t>GRANDE MULTI G4P3A0</t>
  </si>
  <si>
    <t>Wismaria</t>
  </si>
  <si>
    <t>SAMSUDIN</t>
  </si>
  <si>
    <t>"1704114102840002</t>
  </si>
  <si>
    <t>G5P3A1,Grande Multi,PEB Td 160/90</t>
  </si>
  <si>
    <t>ELA SUSANTI</t>
  </si>
  <si>
    <t>SURIF RAHAYU</t>
  </si>
  <si>
    <t>"1704114709080001</t>
  </si>
  <si>
    <t>SUMBER MAKMUR</t>
  </si>
  <si>
    <t>LINDAWATI</t>
  </si>
  <si>
    <t>WIYOTO</t>
  </si>
  <si>
    <t>1704116112880001</t>
  </si>
  <si>
    <t>G6P3A2,Grande Multi</t>
  </si>
  <si>
    <t>delsi cici</t>
  </si>
  <si>
    <t>farel</t>
  </si>
  <si>
    <t xml:space="preserve">penandingan </t>
  </si>
  <si>
    <t>Umur kurang 20 tahun, lila kurang 23,5</t>
  </si>
  <si>
    <t>Riska Wulan Sahayu</t>
  </si>
  <si>
    <t>Resky</t>
  </si>
  <si>
    <t xml:space="preserve">KEK </t>
  </si>
  <si>
    <t>Iin Nopriani</t>
  </si>
  <si>
    <t>Mitsi</t>
  </si>
  <si>
    <t>1704036311910001</t>
  </si>
  <si>
    <t>Jarak anak terlalu jauh, Gravida 4/&gt;</t>
  </si>
  <si>
    <t>Diska Ayu Puspita Sari</t>
  </si>
  <si>
    <t>Al Amin Aksa</t>
  </si>
  <si>
    <t>1704144160000001</t>
  </si>
  <si>
    <t>Jarak anak terlalu jauh</t>
  </si>
  <si>
    <t>Elsi Juita</t>
  </si>
  <si>
    <t>Aidil Redo</t>
  </si>
  <si>
    <t>1704036708970001</t>
  </si>
  <si>
    <t>Eksari Lidia Novera</t>
  </si>
  <si>
    <t>Erwin Sujono</t>
  </si>
  <si>
    <t>1704035911000001</t>
  </si>
  <si>
    <t>Talang Tais</t>
  </si>
  <si>
    <t>Jarak anak terlalu dekat</t>
  </si>
  <si>
    <t>Asti Agung</t>
  </si>
  <si>
    <t>Roger</t>
  </si>
  <si>
    <t>1704027008040004</t>
  </si>
  <si>
    <t>Penatian</t>
  </si>
  <si>
    <t>Jarak kehamilan terlalu dekat</t>
  </si>
  <si>
    <t>Yenli Angelia Anggraini</t>
  </si>
  <si>
    <t>Ardian</t>
  </si>
  <si>
    <t>1704096203980001</t>
  </si>
  <si>
    <t>Yanti Aprianti S</t>
  </si>
  <si>
    <t>Bambang Irawansyah</t>
  </si>
  <si>
    <t>3203085903850002</t>
  </si>
  <si>
    <t xml:space="preserve">Umur terlalu tua, Jarak anak terlalu jauh </t>
  </si>
  <si>
    <t>Fitri Jumiyana</t>
  </si>
  <si>
    <t>Ipi Idarso</t>
  </si>
  <si>
    <t>1704095212850001</t>
  </si>
  <si>
    <t>Umur terlalu tua, Jarak anak terlalu jauh, Paritas 4/&gt;</t>
  </si>
  <si>
    <t>Siratna Sari</t>
  </si>
  <si>
    <t>Aprita Yusi</t>
  </si>
  <si>
    <t>1704032210980001</t>
  </si>
  <si>
    <t>Salsa Nabila putri</t>
  </si>
  <si>
    <t>Gilang</t>
  </si>
  <si>
    <t>1704035706090001</t>
  </si>
  <si>
    <t>Umur terlalu muda</t>
  </si>
  <si>
    <t>Rinsi Nopita Sari</t>
  </si>
  <si>
    <t>Rijun</t>
  </si>
  <si>
    <t>1704094502950001</t>
  </si>
  <si>
    <t>Nurhasana</t>
  </si>
  <si>
    <t>Ismin Sartoni</t>
  </si>
  <si>
    <t>1704095711080001</t>
  </si>
  <si>
    <t>Umur terlalu muda, Anemia sedang</t>
  </si>
  <si>
    <t>Vita Anggraini</t>
  </si>
  <si>
    <t>Adrian Jomistiawan</t>
  </si>
  <si>
    <t>1704094101040001</t>
  </si>
  <si>
    <t>KEK, Anemia Berat</t>
  </si>
  <si>
    <t>Rita Mulyati</t>
  </si>
  <si>
    <t>Sutuyo</t>
  </si>
  <si>
    <t>1704096101830002</t>
  </si>
  <si>
    <t>Rigangan I</t>
  </si>
  <si>
    <t>Umur terlalu tua, Jarak anak terlalu jauh</t>
  </si>
  <si>
    <t>Kendi Alia Putri</t>
  </si>
  <si>
    <t>Ahnanta Kristofer</t>
  </si>
  <si>
    <t>1704095708070003</t>
  </si>
  <si>
    <t>Rigangan 2</t>
  </si>
  <si>
    <t>Umur Terlalu muda, KEK</t>
  </si>
  <si>
    <t>Tri Purwanti</t>
  </si>
  <si>
    <t>Ridiman</t>
  </si>
  <si>
    <t>3216224703800006</t>
  </si>
  <si>
    <t>Umur terlalu tua, Gravida4/&gt;</t>
  </si>
  <si>
    <t>Mayang Sari</t>
  </si>
  <si>
    <t>Heri Abriyansah</t>
  </si>
  <si>
    <t>1704105205040001</t>
  </si>
  <si>
    <t>Jarak kehamilan terlalu dekat, KEK, Anemia ringan</t>
  </si>
  <si>
    <t>Nabila Karunia Putri</t>
  </si>
  <si>
    <t>Ferdi</t>
  </si>
  <si>
    <t>1704094411040001</t>
  </si>
  <si>
    <t>Rigangan 3</t>
  </si>
  <si>
    <t>Umur terlalu muda, KEK</t>
  </si>
  <si>
    <t>Rita Susiana</t>
  </si>
  <si>
    <t>Fahrial Tino Harso</t>
  </si>
  <si>
    <t>1604214401910001</t>
  </si>
  <si>
    <t>Tg Ganti I</t>
  </si>
  <si>
    <t>PPPK</t>
  </si>
  <si>
    <t>Jarak anak terlalu dekat, Riwayat SC</t>
  </si>
  <si>
    <t>Mitsi Satria</t>
  </si>
  <si>
    <t>Bice Marlensi</t>
  </si>
  <si>
    <t>1704095210910000</t>
  </si>
  <si>
    <t>Tg.Ganti I</t>
  </si>
  <si>
    <t>Jarak anak terlalu jauh, Riwayat SC</t>
  </si>
  <si>
    <t>Wilda Yunistri Sari</t>
  </si>
  <si>
    <t>Alvin</t>
  </si>
  <si>
    <t>1704094606950001</t>
  </si>
  <si>
    <t>Tg Ganti 2</t>
  </si>
  <si>
    <t>Viola Nanda</t>
  </si>
  <si>
    <t>M. Geri</t>
  </si>
  <si>
    <t>1803044706070002</t>
  </si>
  <si>
    <t>Tg. Ganti 2</t>
  </si>
  <si>
    <t>Nasal</t>
  </si>
  <si>
    <t>tetap</t>
  </si>
  <si>
    <t xml:space="preserve">Luas </t>
  </si>
  <si>
    <t>muara Sahung</t>
  </si>
  <si>
    <t xml:space="preserve"> - </t>
  </si>
  <si>
    <t>mentiring</t>
  </si>
  <si>
    <t>kelam tengah</t>
  </si>
  <si>
    <t>JUMLAH SISWA YANG DITERIMA MASUK SEKOLAH TAHUN 2025</t>
  </si>
  <si>
    <t>JUMLAH SISWA YANG TAMAT SEKOLAH TAHUN 2024</t>
  </si>
  <si>
    <t>OKTOBER 2025</t>
  </si>
  <si>
    <t>Nopember 2025</t>
  </si>
  <si>
    <t>linau</t>
  </si>
  <si>
    <t>tanjung Iman</t>
  </si>
  <si>
    <t>Nopember 20024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</si>
</sst>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_(* #,##0.00000_);_(* \(#,##0.00000\);_(* &quot;-&quot;_);_(@_)"/>
    <numFmt numFmtId="167" formatCode="_(* #,##0.00_);_(* \(#,##0.00\);_(* &quot;-&quot;_);_(@_)"/>
    <numFmt numFmtId="168" formatCode="#,##0_);\!\(#,##0\!\)"/>
    <numFmt numFmtId="169" formatCode="_(* #,##0.000_);_(* \(#,##0.000\);_(* &quot;-&quot;_);_(@_)"/>
    <numFmt numFmtId="170" formatCode="_(* #,##0_);_(* \(#,##0\);_(* \-??_);_(@_)"/>
    <numFmt numFmtId="171" formatCode="_(* #,##0.00_);_(* \(#,##0.00\);_(* \-??_);_(@_)"/>
    <numFmt numFmtId="172" formatCode="_(* #,##0_);_(* \(#,##0\);_(* &quot;-&quot;??_);_(@_)"/>
    <numFmt numFmtId="173" formatCode="0.0"/>
    <numFmt numFmtId="174" formatCode="0.00_ ;\-0.00\ "/>
    <numFmt numFmtId="175" formatCode="_(* #,##0.0000_);_(* \(#,##0.0000\);_(* &quot;-&quot;_);_(@_)"/>
  </numFmts>
  <fonts count="129">
    <font>
      <sz val="11"/>
      <name val="Calibri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2"/>
      <color rgb="FF000000"/>
      <name val="Calibri"/>
      <family val="2"/>
    </font>
    <font>
      <sz val="12"/>
      <color rgb="FF000000"/>
      <name val="Arial Narrow"/>
      <family val="2"/>
    </font>
    <font>
      <sz val="12"/>
      <color rgb="FF000000"/>
      <name val="Calibri"/>
      <family val="2"/>
    </font>
    <font>
      <b/>
      <sz val="12"/>
      <color rgb="FF000000"/>
      <name val="Arial Narrow"/>
      <family val="2"/>
    </font>
    <font>
      <b/>
      <sz val="12"/>
      <color rgb="FF000000"/>
      <name val="Calibri"/>
      <family val="2"/>
    </font>
    <font>
      <b/>
      <sz val="16"/>
      <color rgb="FF000000"/>
      <name val="Arial Narrow"/>
      <family val="2"/>
    </font>
    <font>
      <sz val="12"/>
      <color rgb="FFFF0000"/>
      <name val="Arial Narrow"/>
      <family val="2"/>
    </font>
    <font>
      <sz val="12"/>
      <color rgb="FF00B050"/>
      <name val="Calibri"/>
      <family val="2"/>
    </font>
    <font>
      <sz val="12"/>
      <name val="Arial Narrow"/>
      <family val="2"/>
    </font>
    <font>
      <sz val="11"/>
      <color rgb="FF000000"/>
      <name val="Arial Narrow"/>
      <family val="2"/>
    </font>
    <font>
      <sz val="12"/>
      <name val="Calibri"/>
      <family val="2"/>
    </font>
    <font>
      <b/>
      <sz val="12"/>
      <name val="Arial Narrow"/>
      <family val="2"/>
    </font>
    <font>
      <u/>
      <sz val="12"/>
      <color rgb="FF000000"/>
      <name val="Arial Narrow"/>
      <family val="2"/>
    </font>
    <font>
      <sz val="11"/>
      <color rgb="FF000000"/>
      <name val="Calibri"/>
      <family val="2"/>
    </font>
    <font>
      <b/>
      <sz val="10"/>
      <name val="Arial Narrow"/>
      <family val="2"/>
    </font>
    <font>
      <b/>
      <sz val="10"/>
      <color rgb="FF000000"/>
      <name val="Arial Narrow"/>
      <family val="2"/>
    </font>
    <font>
      <b/>
      <sz val="11"/>
      <color rgb="FF000000"/>
      <name val="Arial Narrow"/>
      <family val="2"/>
    </font>
    <font>
      <sz val="15"/>
      <color rgb="FF00B050"/>
      <name val="Calibri"/>
      <family val="2"/>
    </font>
    <font>
      <sz val="12"/>
      <color rgb="FF0C0C0C"/>
      <name val="Arial Narrow"/>
      <family val="2"/>
    </font>
    <font>
      <sz val="12"/>
      <color rgb="FF4A4529"/>
      <name val="Arial Narrow"/>
      <family val="2"/>
    </font>
    <font>
      <sz val="15"/>
      <color rgb="FF000000"/>
      <name val="Calibri"/>
      <family val="2"/>
    </font>
    <font>
      <sz val="15"/>
      <name val="Calibri"/>
      <family val="2"/>
    </font>
    <font>
      <sz val="15"/>
      <color rgb="FFFF0000"/>
      <name val="Calibri"/>
      <family val="2"/>
    </font>
    <font>
      <b/>
      <sz val="15"/>
      <color rgb="FF000000"/>
      <name val="Calibri"/>
      <family val="2"/>
    </font>
    <font>
      <b/>
      <sz val="12"/>
      <color rgb="FFFF0000"/>
      <name val="Arial Narrow"/>
      <family val="2"/>
    </font>
    <font>
      <b/>
      <u/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2"/>
      <color rgb="FF000000"/>
      <name val="Calibri"/>
      <family val="2"/>
    </font>
    <font>
      <b/>
      <sz val="12"/>
      <color rgb="FF000000"/>
      <name val="Arial Narrow"/>
      <family val="2"/>
    </font>
    <font>
      <sz val="12"/>
      <name val="Arial Narrow"/>
      <family val="2"/>
    </font>
    <font>
      <sz val="12"/>
      <color rgb="FF00B050"/>
      <name val="Arial Narrow"/>
      <family val="2"/>
    </font>
    <font>
      <b/>
      <u/>
      <sz val="12"/>
      <color rgb="FF000000"/>
      <name val="Arial Narrow"/>
      <family val="2"/>
    </font>
    <font>
      <sz val="12"/>
      <color rgb="FF000000"/>
      <name val="Arial Narrow"/>
      <family val="2"/>
    </font>
    <font>
      <sz val="12"/>
      <color rgb="FFFF0000"/>
      <name val="Calibri"/>
      <family val="2"/>
    </font>
    <font>
      <b/>
      <sz val="12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1"/>
      <color rgb="FF000000"/>
      <name val="Calibri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6"/>
      <color rgb="FF000000"/>
      <name val="Arial"/>
      <family val="2"/>
    </font>
    <font>
      <b/>
      <sz val="12"/>
      <color indexed="8"/>
      <name val="Arial Narrow"/>
      <family val="2"/>
    </font>
    <font>
      <b/>
      <sz val="13"/>
      <color rgb="FF000000"/>
      <name val="Calibri"/>
      <family val="2"/>
    </font>
    <font>
      <sz val="15"/>
      <name val="Arial"/>
      <family val="2"/>
    </font>
    <font>
      <b/>
      <u/>
      <sz val="15"/>
      <name val="Arial"/>
      <family val="2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1"/>
      <color rgb="FF9C0006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2"/>
      <color rgb="FF000000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1"/>
      <color rgb="FF9C0006"/>
      <name val="Calibri"/>
      <family val="2"/>
    </font>
    <font>
      <b/>
      <sz val="12"/>
      <color rgb="FF1F4A7E"/>
      <name val="Arial Narrow"/>
      <family val="2"/>
    </font>
    <font>
      <b/>
      <sz val="12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Arial Narrow"/>
      <family val="2"/>
    </font>
    <font>
      <sz val="11"/>
      <color rgb="FF333333"/>
      <name val="Calibri"/>
      <family val="2"/>
      <scheme val="minor"/>
    </font>
    <font>
      <sz val="12"/>
      <color theme="1"/>
      <name val="Calibri"/>
      <family val="2"/>
      <charset val="1"/>
      <scheme val="minor"/>
    </font>
    <font>
      <b/>
      <sz val="12"/>
      <color theme="1"/>
      <name val="Calibri"/>
      <family val="2"/>
      <scheme val="minor"/>
    </font>
    <font>
      <sz val="12"/>
      <color rgb="FF212529"/>
      <name val="Segoe UI"/>
      <family val="2"/>
    </font>
    <font>
      <b/>
      <sz val="11"/>
      <name val="Calibri"/>
      <family val="2"/>
    </font>
    <font>
      <sz val="12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1"/>
      <name val="Calibri"/>
      <family val="2"/>
    </font>
    <font>
      <sz val="12"/>
      <color rgb="FF00B0F0"/>
      <name val="Arial Narrow"/>
      <family val="2"/>
    </font>
    <font>
      <b/>
      <sz val="14"/>
      <color rgb="FF000000"/>
      <name val="Arial Narrow"/>
      <family val="2"/>
      <charset val="1"/>
    </font>
    <font>
      <sz val="14"/>
      <name val="Arial Narrow"/>
      <family val="2"/>
      <charset val="1"/>
    </font>
    <font>
      <sz val="14"/>
      <color rgb="FF000000"/>
      <name val="Arial Narrow"/>
      <family val="2"/>
      <charset val="1"/>
    </font>
    <font>
      <sz val="14"/>
      <color rgb="FF000000"/>
      <name val="Calibri"/>
      <family val="2"/>
      <charset val="1"/>
    </font>
    <font>
      <sz val="14"/>
      <color rgb="FF4A4529"/>
      <name val="Calibri"/>
      <family val="2"/>
      <charset val="1"/>
    </font>
    <font>
      <sz val="14"/>
      <color rgb="FF0C0C0C"/>
      <name val="Arial Narrow"/>
      <family val="2"/>
      <charset val="1"/>
    </font>
    <font>
      <b/>
      <sz val="14"/>
      <name val="Arial Narrow"/>
      <family val="2"/>
      <charset val="1"/>
    </font>
    <font>
      <b/>
      <sz val="11"/>
      <color theme="1"/>
      <name val="Calibri"/>
      <family val="2"/>
      <charset val="1"/>
      <scheme val="minor"/>
    </font>
    <font>
      <b/>
      <sz val="14"/>
      <color rgb="FF000000"/>
      <name val="Calibri"/>
      <family val="2"/>
      <charset val="1"/>
    </font>
    <font>
      <sz val="11"/>
      <color rgb="FF000000"/>
      <name val="Calibri"/>
      <family val="2"/>
    </font>
    <font>
      <sz val="12"/>
      <color rgb="FF000000"/>
      <name val="Arial Narrow"/>
      <family val="2"/>
    </font>
    <font>
      <sz val="12"/>
      <name val="Arial Narrow"/>
      <family val="2"/>
    </font>
    <font>
      <sz val="11"/>
      <color rgb="FF000000"/>
      <name val="Calibri"/>
      <family val="2"/>
    </font>
    <font>
      <sz val="11"/>
      <color rgb="FF9C0006"/>
      <name val="Calibri"/>
      <family val="2"/>
    </font>
    <font>
      <sz val="8"/>
      <name val="Calibri"/>
      <family val="2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Cambria"/>
      <family val="2"/>
      <scheme val="major"/>
    </font>
    <font>
      <b/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theme="4"/>
      <name val="Calibri"/>
      <family val="2"/>
      <scheme val="minor"/>
    </font>
    <font>
      <sz val="11"/>
      <color rgb="FF000000"/>
      <name val="Calibri"/>
      <family val="2"/>
    </font>
    <font>
      <b/>
      <sz val="12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12"/>
      <color indexed="8"/>
      <name val="Arial Narrow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</font>
    <font>
      <sz val="11"/>
      <color theme="10"/>
      <name val="Calibri"/>
      <family val="2"/>
    </font>
    <font>
      <sz val="11"/>
      <name val="Arial Black"/>
      <family val="2"/>
    </font>
    <font>
      <sz val="12"/>
      <name val="Cambria"/>
      <family val="1"/>
    </font>
    <font>
      <sz val="11"/>
      <name val="Cambria"/>
      <family val="1"/>
    </font>
    <font>
      <sz val="11"/>
      <color rgb="FF000000"/>
      <name val="Calibri"/>
      <charset val="134"/>
    </font>
    <font>
      <b/>
      <sz val="12"/>
      <color rgb="FF000000"/>
      <name val="Arial Narrow"/>
      <charset val="134"/>
    </font>
    <font>
      <sz val="11"/>
      <name val="Calibri"/>
      <charset val="134"/>
    </font>
    <font>
      <sz val="12"/>
      <color rgb="FF000000"/>
      <name val="Arial Narrow"/>
      <charset val="134"/>
    </font>
    <font>
      <b/>
      <sz val="12"/>
      <name val="Arial Narrow"/>
      <charset val="134"/>
    </font>
    <font>
      <sz val="12"/>
      <name val="Arial Narrow"/>
      <charset val="134"/>
    </font>
  </fonts>
  <fills count="4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D9F0"/>
        <bgColor indexed="64"/>
      </patternFill>
    </fill>
    <fill>
      <patternFill patternType="solid">
        <fgColor rgb="FFFFC7CE"/>
      </patternFill>
    </fill>
    <fill>
      <patternFill patternType="solid">
        <fgColor rgb="FF92D050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8EB4E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DD9C3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E36B0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99"/>
        <bgColor indexed="34"/>
      </patternFill>
    </fill>
    <fill>
      <patternFill patternType="solid">
        <fgColor indexed="13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68EE7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rgb="FFFFC7CE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6C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 tint="0.39997558519241921"/>
        <bgColor indexed="64"/>
      </patternFill>
    </fill>
  </fills>
  <borders count="103">
    <border>
      <left/>
      <right/>
      <top/>
      <bottom/>
      <diagonal/>
    </border>
    <border>
      <left style="medium">
        <color rgb="FF7F7F7F"/>
      </left>
      <right style="medium">
        <color rgb="FF7F7F7F"/>
      </right>
      <top style="medium">
        <color rgb="FF7F7F7F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/>
      <right style="thin">
        <color rgb="FF7F7F7F"/>
      </right>
      <top style="thin">
        <color rgb="FF7F7F7F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0">
    <xf numFmtId="0" fontId="0" fillId="0" borderId="0">
      <alignment vertical="center"/>
    </xf>
    <xf numFmtId="41" fontId="58" fillId="0" borderId="0">
      <alignment vertical="top"/>
      <protection locked="0"/>
    </xf>
    <xf numFmtId="9" fontId="58" fillId="0" borderId="0">
      <alignment vertical="top"/>
      <protection locked="0"/>
    </xf>
    <xf numFmtId="0" fontId="59" fillId="6" borderId="0">
      <alignment vertical="top"/>
      <protection locked="0"/>
    </xf>
    <xf numFmtId="0" fontId="60" fillId="0" borderId="0">
      <protection locked="0"/>
    </xf>
    <xf numFmtId="41" fontId="61" fillId="0" borderId="0">
      <alignment vertical="top"/>
      <protection locked="0"/>
    </xf>
    <xf numFmtId="41" fontId="62" fillId="0" borderId="0">
      <alignment vertical="top"/>
      <protection locked="0"/>
    </xf>
    <xf numFmtId="0" fontId="63" fillId="0" borderId="0">
      <protection locked="0"/>
    </xf>
    <xf numFmtId="43" fontId="58" fillId="0" borderId="0">
      <alignment vertical="top"/>
      <protection locked="0"/>
    </xf>
    <xf numFmtId="41" fontId="64" fillId="0" borderId="0">
      <protection locked="0"/>
    </xf>
    <xf numFmtId="0" fontId="48" fillId="0" borderId="0">
      <protection locked="0"/>
    </xf>
    <xf numFmtId="0" fontId="63" fillId="0" borderId="0">
      <alignment vertical="top"/>
      <protection locked="0"/>
    </xf>
    <xf numFmtId="9" fontId="48" fillId="0" borderId="0">
      <alignment vertical="top"/>
      <protection locked="0"/>
    </xf>
    <xf numFmtId="0" fontId="58" fillId="0" borderId="0">
      <protection locked="0"/>
    </xf>
    <xf numFmtId="166" fontId="58" fillId="0" borderId="0">
      <alignment vertical="top"/>
      <protection locked="0"/>
    </xf>
    <xf numFmtId="166" fontId="48" fillId="0" borderId="0">
      <alignment vertical="top"/>
      <protection locked="0"/>
    </xf>
    <xf numFmtId="0" fontId="65" fillId="25" borderId="0">
      <alignment vertical="top"/>
      <protection locked="0"/>
    </xf>
    <xf numFmtId="0" fontId="69" fillId="0" borderId="0"/>
    <xf numFmtId="9" fontId="69" fillId="0" borderId="0" applyFont="0" applyFill="0" applyBorder="0" applyAlignment="0" applyProtection="0"/>
    <xf numFmtId="164" fontId="69" fillId="0" borderId="0" applyFont="0" applyFill="0" applyBorder="0" applyAlignment="0" applyProtection="0"/>
    <xf numFmtId="0" fontId="10" fillId="0" borderId="0">
      <protection locked="0"/>
    </xf>
    <xf numFmtId="41" fontId="23" fillId="0" borderId="0">
      <alignment vertical="top"/>
      <protection locked="0"/>
    </xf>
    <xf numFmtId="41" fontId="23" fillId="0" borderId="0">
      <alignment vertical="top"/>
      <protection locked="0"/>
    </xf>
    <xf numFmtId="41" fontId="50" fillId="0" borderId="0">
      <alignment vertical="top"/>
      <protection locked="0"/>
    </xf>
    <xf numFmtId="43" fontId="23" fillId="0" borderId="0">
      <alignment vertical="top"/>
      <protection locked="0"/>
    </xf>
    <xf numFmtId="41" fontId="23" fillId="0" borderId="0">
      <protection locked="0"/>
    </xf>
    <xf numFmtId="0" fontId="23" fillId="0" borderId="0">
      <protection locked="0"/>
    </xf>
    <xf numFmtId="0" fontId="60" fillId="0" borderId="0">
      <alignment vertical="top"/>
      <protection locked="0"/>
    </xf>
    <xf numFmtId="9" fontId="23" fillId="0" borderId="0">
      <alignment vertical="top"/>
      <protection locked="0"/>
    </xf>
    <xf numFmtId="0" fontId="23" fillId="0" borderId="0">
      <protection locked="0"/>
    </xf>
    <xf numFmtId="166" fontId="23" fillId="0" borderId="0">
      <alignment vertical="top"/>
      <protection locked="0"/>
    </xf>
    <xf numFmtId="166" fontId="23" fillId="0" borderId="0">
      <alignment vertical="top"/>
      <protection locked="0"/>
    </xf>
    <xf numFmtId="0" fontId="59" fillId="25" borderId="0">
      <alignment vertical="top"/>
      <protection locked="0"/>
    </xf>
    <xf numFmtId="43" fontId="23" fillId="0" borderId="0">
      <alignment vertical="top"/>
      <protection locked="0"/>
    </xf>
    <xf numFmtId="43" fontId="23" fillId="0" borderId="0">
      <alignment vertical="top"/>
      <protection locked="0"/>
    </xf>
    <xf numFmtId="43" fontId="23" fillId="0" borderId="0">
      <alignment vertical="top"/>
      <protection locked="0"/>
    </xf>
    <xf numFmtId="164" fontId="23" fillId="0" borderId="0">
      <alignment vertical="top"/>
      <protection locked="0"/>
    </xf>
    <xf numFmtId="9" fontId="23" fillId="0" borderId="0">
      <alignment vertical="top"/>
      <protection locked="0"/>
    </xf>
    <xf numFmtId="164" fontId="23" fillId="0" borderId="0">
      <alignment vertical="top"/>
      <protection locked="0"/>
    </xf>
    <xf numFmtId="164" fontId="50" fillId="0" borderId="0">
      <alignment vertical="top"/>
      <protection locked="0"/>
    </xf>
    <xf numFmtId="165" fontId="23" fillId="0" borderId="0">
      <alignment vertical="top"/>
      <protection locked="0"/>
    </xf>
    <xf numFmtId="164" fontId="23" fillId="0" borderId="0">
      <protection locked="0"/>
    </xf>
    <xf numFmtId="0" fontId="82" fillId="0" borderId="0">
      <alignment vertical="center"/>
    </xf>
    <xf numFmtId="165" fontId="23" fillId="0" borderId="0">
      <alignment vertical="top"/>
      <protection locked="0"/>
    </xf>
    <xf numFmtId="165" fontId="23" fillId="0" borderId="0">
      <alignment vertical="top"/>
      <protection locked="0"/>
    </xf>
    <xf numFmtId="0" fontId="9" fillId="0" borderId="0"/>
    <xf numFmtId="9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5" fontId="23" fillId="0" borderId="0">
      <alignment vertical="top"/>
      <protection locked="0"/>
    </xf>
    <xf numFmtId="0" fontId="7" fillId="0" borderId="0"/>
    <xf numFmtId="164" fontId="7" fillId="0" borderId="0" applyFont="0" applyFill="0" applyBorder="0" applyAlignment="0" applyProtection="0"/>
    <xf numFmtId="0" fontId="97" fillId="6" borderId="0">
      <protection locked="0"/>
    </xf>
    <xf numFmtId="164" fontId="23" fillId="0" borderId="0">
      <alignment vertical="top"/>
      <protection locked="0"/>
    </xf>
    <xf numFmtId="164" fontId="96" fillId="0" borderId="0">
      <alignment vertical="top"/>
      <protection locked="0"/>
    </xf>
    <xf numFmtId="164" fontId="50" fillId="0" borderId="0">
      <alignment vertical="top"/>
      <protection locked="0"/>
    </xf>
    <xf numFmtId="164" fontId="23" fillId="0" borderId="0">
      <alignment vertical="top"/>
      <protection locked="0"/>
    </xf>
    <xf numFmtId="164" fontId="93" fillId="0" borderId="0">
      <protection locked="0"/>
    </xf>
    <xf numFmtId="164" fontId="93" fillId="0" borderId="0">
      <protection locked="0"/>
    </xf>
    <xf numFmtId="164" fontId="96" fillId="0" borderId="0">
      <protection locked="0"/>
    </xf>
    <xf numFmtId="9" fontId="7" fillId="0" borderId="0" applyFont="0" applyFill="0" applyBorder="0" applyAlignment="0" applyProtection="0"/>
    <xf numFmtId="165" fontId="23" fillId="0" borderId="0">
      <alignment vertical="top"/>
      <protection locked="0"/>
    </xf>
    <xf numFmtId="164" fontId="5" fillId="0" borderId="0" applyFont="0" applyFill="0" applyBorder="0" applyAlignment="0" applyProtection="0"/>
    <xf numFmtId="164" fontId="107" fillId="0" borderId="0">
      <alignment vertical="top"/>
      <protection locked="0"/>
    </xf>
    <xf numFmtId="0" fontId="82" fillId="0" borderId="0">
      <alignment vertical="center"/>
    </xf>
    <xf numFmtId="165" fontId="23" fillId="0" borderId="0">
      <alignment vertical="top"/>
      <protection locked="0"/>
    </xf>
    <xf numFmtId="0" fontId="4" fillId="0" borderId="0"/>
    <xf numFmtId="164" fontId="4" fillId="0" borderId="0" applyFont="0" applyFill="0" applyBorder="0" applyAlignment="0" applyProtection="0"/>
    <xf numFmtId="0" fontId="109" fillId="0" borderId="0"/>
    <xf numFmtId="164" fontId="109" fillId="0" borderId="0" applyFont="0" applyFill="0" applyBorder="0" applyAlignment="0" applyProtection="0"/>
    <xf numFmtId="0" fontId="111" fillId="0" borderId="0">
      <alignment vertical="center"/>
    </xf>
    <xf numFmtId="0" fontId="60" fillId="0" borderId="0">
      <protection locked="0"/>
    </xf>
    <xf numFmtId="41" fontId="23" fillId="0" borderId="0">
      <alignment vertical="top"/>
      <protection locked="0"/>
    </xf>
    <xf numFmtId="164" fontId="107" fillId="0" borderId="0">
      <alignment vertical="top"/>
      <protection locked="0"/>
    </xf>
    <xf numFmtId="164" fontId="3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center"/>
    </xf>
    <xf numFmtId="0" fontId="109" fillId="0" borderId="0"/>
    <xf numFmtId="164" fontId="123" fillId="0" borderId="0">
      <alignment vertical="top"/>
      <protection locked="0"/>
    </xf>
    <xf numFmtId="0" fontId="82" fillId="0" borderId="0">
      <alignment vertical="center"/>
    </xf>
    <xf numFmtId="164" fontId="2" fillId="0" borderId="0" applyFont="0" applyFill="0" applyBorder="0" applyAlignment="0" applyProtection="0"/>
    <xf numFmtId="0" fontId="125" fillId="0" borderId="0">
      <alignment vertical="center"/>
    </xf>
  </cellStyleXfs>
  <cellXfs count="1521">
    <xf numFmtId="0" fontId="0" fillId="0" borderId="0" xfId="0">
      <alignment vertical="center"/>
    </xf>
    <xf numFmtId="0" fontId="10" fillId="2" borderId="0" xfId="0" applyFont="1" applyFill="1" applyAlignment="1"/>
    <xf numFmtId="0" fontId="11" fillId="2" borderId="0" xfId="0" applyFont="1" applyFill="1" applyAlignment="1"/>
    <xf numFmtId="41" fontId="11" fillId="2" borderId="0" xfId="1" applyFont="1" applyFill="1" applyAlignment="1" applyProtection="1"/>
    <xf numFmtId="41" fontId="10" fillId="2" borderId="0" xfId="1" applyFont="1" applyFill="1" applyAlignment="1" applyProtection="1"/>
    <xf numFmtId="0" fontId="12" fillId="2" borderId="0" xfId="0" applyFont="1" applyFill="1" applyAlignment="1"/>
    <xf numFmtId="0" fontId="13" fillId="2" borderId="0" xfId="0" applyFont="1" applyFill="1" applyAlignment="1"/>
    <xf numFmtId="41" fontId="13" fillId="2" borderId="0" xfId="1" applyFont="1" applyFill="1" applyAlignment="1" applyProtection="1"/>
    <xf numFmtId="0" fontId="13" fillId="2" borderId="0" xfId="0" applyFont="1" applyFill="1" applyAlignment="1">
      <alignment horizontal="left"/>
    </xf>
    <xf numFmtId="0" fontId="14" fillId="2" borderId="0" xfId="0" applyFont="1" applyFill="1" applyAlignment="1"/>
    <xf numFmtId="0" fontId="14" fillId="2" borderId="0" xfId="0" applyFont="1" applyFill="1" applyAlignment="1">
      <alignment horizontal="left"/>
    </xf>
    <xf numFmtId="41" fontId="14" fillId="2" borderId="0" xfId="1" applyFont="1" applyFill="1" applyAlignment="1" applyProtection="1"/>
    <xf numFmtId="17" fontId="13" fillId="2" borderId="0" xfId="0" quotePrefix="1" applyNumberFormat="1" applyFont="1" applyFill="1" applyAlignment="1"/>
    <xf numFmtId="17" fontId="13" fillId="2" borderId="0" xfId="0" quotePrefix="1" applyNumberFormat="1" applyFont="1" applyFill="1" applyAlignment="1">
      <alignment horizontal="left"/>
    </xf>
    <xf numFmtId="17" fontId="14" fillId="2" borderId="0" xfId="0" applyNumberFormat="1" applyFont="1" applyFill="1" applyAlignment="1">
      <alignment horizontal="left"/>
    </xf>
    <xf numFmtId="17" fontId="14" fillId="2" borderId="0" xfId="0" quotePrefix="1" applyNumberFormat="1" applyFont="1" applyFill="1" applyAlignment="1">
      <alignment horizontal="left"/>
    </xf>
    <xf numFmtId="0" fontId="14" fillId="2" borderId="0" xfId="0" quotePrefix="1" applyFont="1" applyFill="1" applyAlignment="1">
      <alignment horizontal="left"/>
    </xf>
    <xf numFmtId="41" fontId="11" fillId="2" borderId="0" xfId="0" applyNumberFormat="1" applyFont="1" applyFill="1" applyAlignment="1"/>
    <xf numFmtId="166" fontId="11" fillId="2" borderId="0" xfId="1" applyNumberFormat="1" applyFont="1" applyFill="1" applyAlignment="1" applyProtection="1"/>
    <xf numFmtId="167" fontId="11" fillId="2" borderId="0" xfId="1" applyNumberFormat="1" applyFont="1" applyFill="1" applyAlignment="1" applyProtection="1"/>
    <xf numFmtId="9" fontId="11" fillId="2" borderId="0" xfId="2" applyFont="1" applyFill="1" applyAlignment="1" applyProtection="1"/>
    <xf numFmtId="0" fontId="13" fillId="2" borderId="1" xfId="3" applyFont="1" applyFill="1" applyBorder="1" applyAlignment="1" applyProtection="1">
      <alignment horizontal="center" vertical="center"/>
    </xf>
    <xf numFmtId="0" fontId="15" fillId="2" borderId="1" xfId="3" applyFont="1" applyFill="1" applyBorder="1" applyAlignment="1" applyProtection="1">
      <alignment horizontal="center" vertical="center"/>
    </xf>
    <xf numFmtId="0" fontId="16" fillId="2" borderId="0" xfId="0" applyFont="1" applyFill="1" applyAlignment="1"/>
    <xf numFmtId="0" fontId="13" fillId="3" borderId="2" xfId="3" applyFont="1" applyFill="1" applyBorder="1" applyAlignment="1" applyProtection="1">
      <alignment horizontal="center" vertical="center" wrapText="1"/>
    </xf>
    <xf numFmtId="0" fontId="13" fillId="3" borderId="10" xfId="3" applyFont="1" applyFill="1" applyBorder="1" applyAlignment="1" applyProtection="1">
      <alignment horizontal="center" vertical="center"/>
    </xf>
    <xf numFmtId="41" fontId="13" fillId="3" borderId="10" xfId="1" applyFont="1" applyFill="1" applyBorder="1" applyAlignment="1" applyProtection="1">
      <alignment horizontal="center" vertical="center" wrapText="1"/>
    </xf>
    <xf numFmtId="0" fontId="13" fillId="3" borderId="12" xfId="3" applyFont="1" applyFill="1" applyBorder="1" applyAlignment="1" applyProtection="1">
      <alignment horizontal="center" vertical="center" wrapText="1"/>
    </xf>
    <xf numFmtId="0" fontId="17" fillId="2" borderId="0" xfId="0" applyFont="1" applyFill="1" applyAlignment="1"/>
    <xf numFmtId="3" fontId="19" fillId="4" borderId="21" xfId="0" applyNumberFormat="1" applyFont="1" applyFill="1" applyBorder="1" applyAlignment="1"/>
    <xf numFmtId="166" fontId="11" fillId="4" borderId="10" xfId="1" applyNumberFormat="1" applyFont="1" applyFill="1" applyBorder="1" applyAlignment="1" applyProtection="1">
      <alignment horizontal="right"/>
    </xf>
    <xf numFmtId="1" fontId="19" fillId="4" borderId="21" xfId="0" applyNumberFormat="1" applyFont="1" applyFill="1" applyBorder="1" applyAlignment="1"/>
    <xf numFmtId="41" fontId="18" fillId="2" borderId="10" xfId="1" applyFont="1" applyFill="1" applyBorder="1" applyAlignment="1" applyProtection="1">
      <alignment horizontal="right"/>
    </xf>
    <xf numFmtId="2" fontId="18" fillId="2" borderId="10" xfId="0" applyNumberFormat="1" applyFont="1" applyFill="1" applyBorder="1" applyAlignment="1">
      <alignment horizontal="right"/>
    </xf>
    <xf numFmtId="41" fontId="18" fillId="2" borderId="10" xfId="1" quotePrefix="1" applyFont="1" applyFill="1" applyBorder="1" applyAlignment="1" applyProtection="1">
      <alignment horizontal="right"/>
    </xf>
    <xf numFmtId="41" fontId="18" fillId="2" borderId="10" xfId="1" applyFont="1" applyFill="1" applyBorder="1" applyAlignment="1" applyProtection="1"/>
    <xf numFmtId="41" fontId="18" fillId="2" borderId="0" xfId="0" applyNumberFormat="1" applyFont="1" applyFill="1" applyAlignment="1"/>
    <xf numFmtId="2" fontId="18" fillId="4" borderId="10" xfId="0" applyNumberFormat="1" applyFont="1" applyFill="1" applyBorder="1" applyAlignment="1">
      <alignment horizontal="right"/>
    </xf>
    <xf numFmtId="41" fontId="18" fillId="4" borderId="10" xfId="1" applyFont="1" applyFill="1" applyBorder="1" applyAlignment="1" applyProtection="1">
      <alignment horizontal="right"/>
    </xf>
    <xf numFmtId="2" fontId="18" fillId="4" borderId="13" xfId="0" applyNumberFormat="1" applyFont="1" applyFill="1" applyBorder="1" applyAlignment="1">
      <alignment horizontal="right"/>
    </xf>
    <xf numFmtId="41" fontId="18" fillId="0" borderId="10" xfId="1" applyFont="1" applyBorder="1" applyAlignment="1" applyProtection="1">
      <alignment horizontal="right"/>
    </xf>
    <xf numFmtId="2" fontId="18" fillId="4" borderId="21" xfId="0" applyNumberFormat="1" applyFont="1" applyFill="1" applyBorder="1" applyAlignment="1">
      <alignment horizontal="right"/>
    </xf>
    <xf numFmtId="0" fontId="17" fillId="4" borderId="0" xfId="0" applyFont="1" applyFill="1" applyAlignment="1"/>
    <xf numFmtId="41" fontId="18" fillId="2" borderId="13" xfId="1" applyFont="1" applyFill="1" applyBorder="1" applyAlignment="1" applyProtection="1">
      <alignment horizontal="right"/>
    </xf>
    <xf numFmtId="0" fontId="20" fillId="2" borderId="23" xfId="0" applyFont="1" applyFill="1" applyBorder="1" applyAlignment="1"/>
    <xf numFmtId="0" fontId="17" fillId="2" borderId="23" xfId="0" applyFont="1" applyFill="1" applyBorder="1" applyAlignment="1"/>
    <xf numFmtId="41" fontId="21" fillId="2" borderId="0" xfId="0" applyNumberFormat="1" applyFont="1" applyFill="1" applyAlignment="1"/>
    <xf numFmtId="2" fontId="18" fillId="4" borderId="11" xfId="0" applyNumberFormat="1" applyFont="1" applyFill="1" applyBorder="1" applyAlignment="1">
      <alignment horizontal="right"/>
    </xf>
    <xf numFmtId="41" fontId="18" fillId="2" borderId="12" xfId="1" applyFont="1" applyFill="1" applyBorder="1" applyAlignment="1" applyProtection="1">
      <alignment horizontal="right"/>
    </xf>
    <xf numFmtId="0" fontId="14" fillId="2" borderId="27" xfId="0" applyFont="1" applyFill="1" applyBorder="1" applyAlignment="1"/>
    <xf numFmtId="0" fontId="13" fillId="2" borderId="27" xfId="0" applyFont="1" applyFill="1" applyBorder="1" applyAlignment="1"/>
    <xf numFmtId="41" fontId="13" fillId="2" borderId="27" xfId="1" applyFont="1" applyFill="1" applyBorder="1" applyAlignment="1" applyProtection="1"/>
    <xf numFmtId="2" fontId="21" fillId="2" borderId="27" xfId="0" applyNumberFormat="1" applyFont="1" applyFill="1" applyBorder="1" applyAlignment="1">
      <alignment horizontal="right"/>
    </xf>
    <xf numFmtId="41" fontId="13" fillId="2" borderId="27" xfId="1" applyFont="1" applyFill="1" applyBorder="1" applyAlignment="1" applyProtection="1">
      <alignment horizontal="right"/>
    </xf>
    <xf numFmtId="2" fontId="13" fillId="2" borderId="27" xfId="0" applyNumberFormat="1" applyFont="1" applyFill="1" applyBorder="1" applyAlignment="1">
      <alignment horizontal="right"/>
    </xf>
    <xf numFmtId="41" fontId="21" fillId="2" borderId="27" xfId="1" applyFont="1" applyFill="1" applyBorder="1" applyAlignment="1" applyProtection="1"/>
    <xf numFmtId="2" fontId="21" fillId="2" borderId="2" xfId="0" applyNumberFormat="1" applyFont="1" applyFill="1" applyBorder="1" applyAlignment="1">
      <alignment horizontal="right"/>
    </xf>
    <xf numFmtId="0" fontId="13" fillId="2" borderId="27" xfId="1" applyNumberFormat="1" applyFont="1" applyFill="1" applyBorder="1" applyAlignment="1" applyProtection="1">
      <alignment horizontal="right"/>
    </xf>
    <xf numFmtId="1" fontId="13" fillId="2" borderId="27" xfId="1" quotePrefix="1" applyNumberFormat="1" applyFont="1" applyFill="1" applyBorder="1" applyAlignment="1" applyProtection="1">
      <alignment horizontal="right"/>
    </xf>
    <xf numFmtId="1" fontId="13" fillId="2" borderId="28" xfId="1" quotePrefix="1" applyNumberFormat="1" applyFont="1" applyFill="1" applyBorder="1" applyAlignment="1" applyProtection="1">
      <alignment horizontal="right"/>
    </xf>
    <xf numFmtId="1" fontId="13" fillId="2" borderId="21" xfId="1" quotePrefix="1" applyNumberFormat="1" applyFont="1" applyFill="1" applyBorder="1" applyAlignment="1" applyProtection="1">
      <alignment horizontal="right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>
      <alignment horizontal="center"/>
    </xf>
    <xf numFmtId="0" fontId="11" fillId="2" borderId="29" xfId="0" applyFont="1" applyFill="1" applyBorder="1" applyAlignment="1">
      <alignment horizontal="center"/>
    </xf>
    <xf numFmtId="0" fontId="11" fillId="2" borderId="29" xfId="0" applyFont="1" applyFill="1" applyBorder="1" applyAlignment="1"/>
    <xf numFmtId="41" fontId="11" fillId="2" borderId="0" xfId="1" applyFont="1" applyFill="1" applyAlignment="1" applyProtection="1">
      <alignment horizontal="left" vertical="center"/>
    </xf>
    <xf numFmtId="2" fontId="11" fillId="2" borderId="0" xfId="0" applyNumberFormat="1" applyFont="1" applyFill="1" applyAlignment="1"/>
    <xf numFmtId="41" fontId="13" fillId="2" borderId="0" xfId="0" applyNumberFormat="1" applyFont="1" applyFill="1" applyAlignment="1"/>
    <xf numFmtId="0" fontId="22" fillId="2" borderId="0" xfId="0" applyFont="1" applyFill="1" applyAlignment="1"/>
    <xf numFmtId="0" fontId="22" fillId="0" borderId="0" xfId="0" applyFont="1" applyAlignment="1"/>
    <xf numFmtId="0" fontId="11" fillId="0" borderId="0" xfId="0" applyFont="1" applyAlignment="1"/>
    <xf numFmtId="0" fontId="11" fillId="2" borderId="30" xfId="0" applyFont="1" applyFill="1" applyBorder="1" applyAlignment="1"/>
    <xf numFmtId="41" fontId="12" fillId="2" borderId="0" xfId="1" applyFont="1" applyFill="1" applyAlignment="1" applyProtection="1"/>
    <xf numFmtId="0" fontId="23" fillId="2" borderId="0" xfId="0" applyFont="1" applyFill="1" applyAlignment="1"/>
    <xf numFmtId="41" fontId="23" fillId="2" borderId="0" xfId="1" applyFont="1" applyFill="1" applyAlignment="1" applyProtection="1"/>
    <xf numFmtId="41" fontId="19" fillId="2" borderId="0" xfId="1" applyFont="1" applyFill="1" applyAlignment="1" applyProtection="1"/>
    <xf numFmtId="1" fontId="14" fillId="2" borderId="0" xfId="1" applyNumberFormat="1" applyFont="1" applyFill="1" applyAlignment="1" applyProtection="1">
      <alignment horizontal="left"/>
    </xf>
    <xf numFmtId="1" fontId="14" fillId="2" borderId="0" xfId="1" quotePrefix="1" applyNumberFormat="1" applyFont="1" applyFill="1" applyAlignment="1" applyProtection="1">
      <alignment horizontal="left"/>
    </xf>
    <xf numFmtId="1" fontId="14" fillId="2" borderId="0" xfId="0" applyNumberFormat="1" applyFont="1" applyFill="1" applyAlignment="1">
      <alignment horizontal="left"/>
    </xf>
    <xf numFmtId="0" fontId="24" fillId="3" borderId="10" xfId="3" applyFont="1" applyFill="1" applyBorder="1" applyAlignment="1" applyProtection="1">
      <alignment horizontal="center" vertical="center"/>
    </xf>
    <xf numFmtId="41" fontId="25" fillId="3" borderId="10" xfId="1" applyFont="1" applyFill="1" applyBorder="1" applyAlignment="1" applyProtection="1">
      <alignment horizontal="center" wrapText="1"/>
    </xf>
    <xf numFmtId="0" fontId="25" fillId="3" borderId="10" xfId="3" applyFont="1" applyFill="1" applyBorder="1" applyAlignment="1" applyProtection="1">
      <alignment horizontal="center" vertical="center"/>
    </xf>
    <xf numFmtId="41" fontId="25" fillId="3" borderId="10" xfId="1" applyFont="1" applyFill="1" applyBorder="1" applyAlignment="1" applyProtection="1">
      <alignment horizontal="center" vertical="center" wrapText="1"/>
    </xf>
    <xf numFmtId="0" fontId="26" fillId="3" borderId="10" xfId="3" applyFont="1" applyFill="1" applyBorder="1" applyAlignment="1" applyProtection="1">
      <alignment horizontal="center" vertical="center"/>
    </xf>
    <xf numFmtId="41" fontId="26" fillId="3" borderId="10" xfId="1" applyFont="1" applyFill="1" applyBorder="1" applyAlignment="1" applyProtection="1">
      <alignment horizontal="center" wrapText="1"/>
    </xf>
    <xf numFmtId="0" fontId="25" fillId="3" borderId="13" xfId="3" applyFont="1" applyFill="1" applyBorder="1" applyAlignment="1" applyProtection="1">
      <alignment horizontal="center" vertical="center"/>
    </xf>
    <xf numFmtId="0" fontId="27" fillId="2" borderId="0" xfId="0" applyFont="1" applyFill="1" applyAlignment="1"/>
    <xf numFmtId="41" fontId="18" fillId="2" borderId="21" xfId="1" quotePrefix="1" applyFont="1" applyFill="1" applyBorder="1" applyAlignment="1" applyProtection="1">
      <alignment horizontal="center"/>
    </xf>
    <xf numFmtId="167" fontId="18" fillId="4" borderId="10" xfId="1" applyNumberFormat="1" applyFont="1" applyFill="1" applyBorder="1" applyAlignment="1" applyProtection="1">
      <alignment horizontal="right"/>
    </xf>
    <xf numFmtId="41" fontId="11" fillId="4" borderId="10" xfId="1" applyFont="1" applyFill="1" applyBorder="1" applyAlignment="1" applyProtection="1">
      <alignment horizontal="right"/>
    </xf>
    <xf numFmtId="2" fontId="18" fillId="4" borderId="10" xfId="1" applyNumberFormat="1" applyFont="1" applyFill="1" applyBorder="1" applyAlignment="1" applyProtection="1">
      <alignment horizontal="right"/>
    </xf>
    <xf numFmtId="41" fontId="28" fillId="4" borderId="10" xfId="1" applyFont="1" applyFill="1" applyBorder="1" applyAlignment="1" applyProtection="1">
      <alignment horizontal="right"/>
    </xf>
    <xf numFmtId="41" fontId="29" fillId="4" borderId="10" xfId="1" applyFont="1" applyFill="1" applyBorder="1" applyAlignment="1" applyProtection="1">
      <alignment horizontal="right"/>
    </xf>
    <xf numFmtId="41" fontId="18" fillId="0" borderId="10" xfId="1" applyFont="1" applyBorder="1" applyAlignment="1" applyProtection="1"/>
    <xf numFmtId="41" fontId="18" fillId="4" borderId="13" xfId="1" applyFont="1" applyFill="1" applyBorder="1" applyAlignment="1" applyProtection="1">
      <alignment horizontal="right"/>
    </xf>
    <xf numFmtId="0" fontId="30" fillId="2" borderId="0" xfId="0" applyFont="1" applyFill="1" applyAlignment="1"/>
    <xf numFmtId="0" fontId="31" fillId="2" borderId="0" xfId="0" applyFont="1" applyFill="1" applyAlignment="1"/>
    <xf numFmtId="167" fontId="18" fillId="4" borderId="13" xfId="1" applyNumberFormat="1" applyFont="1" applyFill="1" applyBorder="1" applyAlignment="1" applyProtection="1">
      <alignment horizontal="right"/>
    </xf>
    <xf numFmtId="0" fontId="32" fillId="2" borderId="0" xfId="0" applyFont="1" applyFill="1" applyAlignment="1"/>
    <xf numFmtId="0" fontId="27" fillId="2" borderId="10" xfId="0" applyFont="1" applyFill="1" applyBorder="1" applyAlignment="1"/>
    <xf numFmtId="167" fontId="18" fillId="4" borderId="21" xfId="1" applyNumberFormat="1" applyFont="1" applyFill="1" applyBorder="1" applyAlignment="1" applyProtection="1">
      <alignment horizontal="right"/>
    </xf>
    <xf numFmtId="41" fontId="18" fillId="4" borderId="21" xfId="1" applyFont="1" applyFill="1" applyBorder="1" applyAlignment="1" applyProtection="1">
      <alignment horizontal="right"/>
    </xf>
    <xf numFmtId="41" fontId="18" fillId="2" borderId="21" xfId="1" applyFont="1" applyFill="1" applyBorder="1" applyAlignment="1" applyProtection="1">
      <alignment horizontal="right"/>
    </xf>
    <xf numFmtId="41" fontId="18" fillId="4" borderId="12" xfId="1" applyFont="1" applyFill="1" applyBorder="1" applyAlignment="1" applyProtection="1">
      <alignment horizontal="right"/>
    </xf>
    <xf numFmtId="167" fontId="18" fillId="4" borderId="12" xfId="1" applyNumberFormat="1" applyFont="1" applyFill="1" applyBorder="1" applyAlignment="1" applyProtection="1">
      <alignment horizontal="right"/>
    </xf>
    <xf numFmtId="0" fontId="27" fillId="5" borderId="0" xfId="0" applyFont="1" applyFill="1" applyAlignment="1"/>
    <xf numFmtId="41" fontId="18" fillId="2" borderId="9" xfId="1" applyFont="1" applyFill="1" applyBorder="1" applyAlignment="1" applyProtection="1">
      <alignment horizontal="center"/>
    </xf>
    <xf numFmtId="2" fontId="18" fillId="4" borderId="13" xfId="1" applyNumberFormat="1" applyFont="1" applyFill="1" applyBorder="1" applyAlignment="1" applyProtection="1">
      <alignment horizontal="right"/>
    </xf>
    <xf numFmtId="0" fontId="33" fillId="2" borderId="0" xfId="0" applyFont="1" applyFill="1" applyAlignment="1"/>
    <xf numFmtId="0" fontId="33" fillId="2" borderId="27" xfId="0" applyFont="1" applyFill="1" applyBorder="1" applyAlignment="1"/>
    <xf numFmtId="41" fontId="21" fillId="2" borderId="28" xfId="1" applyFont="1" applyFill="1" applyBorder="1" applyAlignment="1" applyProtection="1">
      <alignment horizontal="right"/>
    </xf>
    <xf numFmtId="3" fontId="13" fillId="2" borderId="27" xfId="1" applyNumberFormat="1" applyFont="1" applyFill="1" applyBorder="1" applyAlignment="1" applyProtection="1">
      <alignment horizontal="right"/>
    </xf>
    <xf numFmtId="167" fontId="21" fillId="2" borderId="27" xfId="1" applyNumberFormat="1" applyFont="1" applyFill="1" applyBorder="1" applyAlignment="1" applyProtection="1">
      <alignment horizontal="right"/>
    </xf>
    <xf numFmtId="41" fontId="21" fillId="2" borderId="27" xfId="1" applyFont="1" applyFill="1" applyBorder="1" applyAlignment="1" applyProtection="1">
      <alignment horizontal="right"/>
    </xf>
    <xf numFmtId="2" fontId="21" fillId="2" borderId="27" xfId="1" applyNumberFormat="1" applyFont="1" applyFill="1" applyBorder="1" applyAlignment="1" applyProtection="1">
      <alignment horizontal="right"/>
    </xf>
    <xf numFmtId="41" fontId="28" fillId="2" borderId="10" xfId="1" applyFont="1" applyFill="1" applyBorder="1" applyAlignment="1" applyProtection="1">
      <alignment horizontal="right"/>
    </xf>
    <xf numFmtId="41" fontId="34" fillId="2" borderId="0" xfId="1" applyFont="1" applyFill="1" applyAlignment="1" applyProtection="1"/>
    <xf numFmtId="41" fontId="16" fillId="2" borderId="0" xfId="1" applyFont="1" applyFill="1" applyAlignment="1" applyProtection="1"/>
    <xf numFmtId="0" fontId="35" fillId="2" borderId="0" xfId="0" applyFont="1" applyFill="1" applyAlignment="1"/>
    <xf numFmtId="0" fontId="36" fillId="2" borderId="0" xfId="0" applyFont="1" applyFill="1" applyAlignment="1"/>
    <xf numFmtId="0" fontId="37" fillId="2" borderId="0" xfId="0" applyFont="1" applyFill="1" applyAlignment="1"/>
    <xf numFmtId="0" fontId="10" fillId="0" borderId="0" xfId="0" applyFont="1" applyAlignment="1"/>
    <xf numFmtId="0" fontId="12" fillId="0" borderId="0" xfId="0" applyFont="1" applyAlignment="1"/>
    <xf numFmtId="0" fontId="13" fillId="0" borderId="0" xfId="0" applyFont="1" applyAlignment="1"/>
    <xf numFmtId="41" fontId="11" fillId="0" borderId="0" xfId="1" applyFont="1" applyAlignment="1" applyProtection="1"/>
    <xf numFmtId="41" fontId="13" fillId="0" borderId="0" xfId="1" applyFont="1" applyAlignment="1" applyProtection="1"/>
    <xf numFmtId="0" fontId="13" fillId="0" borderId="0" xfId="0" applyFont="1" applyAlignment="1">
      <alignment horizontal="left"/>
    </xf>
    <xf numFmtId="41" fontId="13" fillId="0" borderId="0" xfId="1" applyFont="1" applyAlignment="1" applyProtection="1">
      <alignment horizontal="center"/>
    </xf>
    <xf numFmtId="0" fontId="13" fillId="0" borderId="0" xfId="0" applyFont="1" applyAlignment="1">
      <alignment horizontal="right"/>
    </xf>
    <xf numFmtId="17" fontId="13" fillId="0" borderId="0" xfId="0" quotePrefix="1" applyNumberFormat="1" applyFont="1" applyAlignment="1"/>
    <xf numFmtId="0" fontId="13" fillId="6" borderId="1" xfId="3" applyFont="1" applyBorder="1" applyAlignment="1" applyProtection="1">
      <alignment horizontal="center" vertical="center"/>
    </xf>
    <xf numFmtId="0" fontId="13" fillId="6" borderId="27" xfId="3" applyFont="1" applyBorder="1" applyAlignment="1" applyProtection="1">
      <alignment horizontal="center" vertical="center" wrapText="1"/>
    </xf>
    <xf numFmtId="0" fontId="13" fillId="6" borderId="38" xfId="3" applyFont="1" applyBorder="1" applyAlignment="1" applyProtection="1">
      <alignment horizontal="center" vertical="center" wrapText="1"/>
    </xf>
    <xf numFmtId="0" fontId="13" fillId="6" borderId="27" xfId="3" applyFont="1" applyBorder="1" applyAlignment="1" applyProtection="1">
      <alignment vertical="center" wrapText="1"/>
    </xf>
    <xf numFmtId="0" fontId="12" fillId="4" borderId="0" xfId="0" applyFont="1" applyFill="1" applyAlignment="1"/>
    <xf numFmtId="0" fontId="20" fillId="2" borderId="0" xfId="0" applyFont="1" applyFill="1" applyAlignment="1"/>
    <xf numFmtId="0" fontId="14" fillId="0" borderId="0" xfId="0" applyFont="1" applyAlignment="1"/>
    <xf numFmtId="0" fontId="14" fillId="0" borderId="27" xfId="0" applyFont="1" applyBorder="1" applyAlignment="1"/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41" fontId="12" fillId="0" borderId="0" xfId="1" applyFont="1" applyAlignment="1" applyProtection="1"/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36" fillId="0" borderId="0" xfId="0" applyFont="1" applyAlignment="1"/>
    <xf numFmtId="0" fontId="37" fillId="0" borderId="0" xfId="0" applyFont="1" applyAlignment="1"/>
    <xf numFmtId="17" fontId="13" fillId="0" borderId="0" xfId="0" applyNumberFormat="1" applyFont="1" applyAlignment="1">
      <alignment horizontal="left"/>
    </xf>
    <xf numFmtId="0" fontId="11" fillId="11" borderId="0" xfId="0" applyFont="1" applyFill="1" applyAlignment="1"/>
    <xf numFmtId="0" fontId="13" fillId="6" borderId="27" xfId="3" applyFont="1" applyBorder="1" applyAlignment="1" applyProtection="1">
      <alignment horizontal="center" wrapText="1"/>
    </xf>
    <xf numFmtId="0" fontId="21" fillId="6" borderId="27" xfId="3" applyFont="1" applyBorder="1" applyAlignment="1" applyProtection="1">
      <alignment vertical="center" wrapText="1"/>
    </xf>
    <xf numFmtId="0" fontId="18" fillId="2" borderId="10" xfId="1" quotePrefix="1" applyNumberFormat="1" applyFont="1" applyFill="1" applyBorder="1" applyAlignment="1" applyProtection="1">
      <alignment horizontal="right"/>
    </xf>
    <xf numFmtId="41" fontId="18" fillId="12" borderId="10" xfId="1" quotePrefix="1" applyFont="1" applyFill="1" applyBorder="1" applyAlignment="1" applyProtection="1">
      <alignment horizontal="right"/>
    </xf>
    <xf numFmtId="0" fontId="17" fillId="13" borderId="0" xfId="0" applyFont="1" applyFill="1" applyAlignment="1"/>
    <xf numFmtId="41" fontId="18" fillId="2" borderId="13" xfId="1" quotePrefix="1" applyFont="1" applyFill="1" applyBorder="1" applyAlignment="1" applyProtection="1">
      <alignment horizontal="right"/>
    </xf>
    <xf numFmtId="41" fontId="18" fillId="2" borderId="12" xfId="1" quotePrefix="1" applyFont="1" applyFill="1" applyBorder="1" applyAlignment="1" applyProtection="1">
      <alignment horizontal="right"/>
    </xf>
    <xf numFmtId="0" fontId="35" fillId="0" borderId="0" xfId="0" applyFont="1" applyAlignment="1"/>
    <xf numFmtId="0" fontId="19" fillId="0" borderId="0" xfId="0" applyFont="1" applyAlignment="1"/>
    <xf numFmtId="0" fontId="26" fillId="6" borderId="20" xfId="3" applyFont="1" applyBorder="1" applyAlignment="1" applyProtection="1">
      <alignment horizontal="center" vertical="center" wrapText="1"/>
    </xf>
    <xf numFmtId="0" fontId="19" fillId="0" borderId="0" xfId="0" applyFont="1" applyAlignment="1">
      <alignment horizontal="center"/>
    </xf>
    <xf numFmtId="0" fontId="13" fillId="6" borderId="10" xfId="3" applyFont="1" applyBorder="1" applyAlignment="1" applyProtection="1">
      <alignment horizontal="center" vertical="center"/>
    </xf>
    <xf numFmtId="41" fontId="13" fillId="6" borderId="10" xfId="1" applyFont="1" applyFill="1" applyBorder="1" applyAlignment="1" applyProtection="1">
      <alignment horizontal="center" vertical="center" wrapText="1"/>
    </xf>
    <xf numFmtId="41" fontId="13" fillId="6" borderId="10" xfId="1" applyFont="1" applyFill="1" applyBorder="1" applyAlignment="1" applyProtection="1">
      <alignment horizontal="center" wrapText="1"/>
    </xf>
    <xf numFmtId="0" fontId="40" fillId="2" borderId="0" xfId="0" applyFont="1" applyFill="1" applyAlignment="1"/>
    <xf numFmtId="0" fontId="40" fillId="0" borderId="0" xfId="0" applyFont="1" applyAlignment="1"/>
    <xf numFmtId="0" fontId="18" fillId="2" borderId="0" xfId="0" applyFont="1" applyFill="1" applyAlignment="1"/>
    <xf numFmtId="0" fontId="13" fillId="0" borderId="27" xfId="0" applyFont="1" applyBorder="1" applyAlignment="1"/>
    <xf numFmtId="0" fontId="41" fillId="0" borderId="0" xfId="0" applyFont="1" applyAlignment="1"/>
    <xf numFmtId="1" fontId="13" fillId="2" borderId="0" xfId="1" quotePrefix="1" applyNumberFormat="1" applyFont="1" applyFill="1" applyAlignment="1" applyProtection="1">
      <alignment horizontal="left"/>
    </xf>
    <xf numFmtId="0" fontId="13" fillId="6" borderId="42" xfId="3" applyFont="1" applyBorder="1" applyAlignment="1" applyProtection="1">
      <alignment horizontal="center" vertical="center"/>
    </xf>
    <xf numFmtId="41" fontId="18" fillId="4" borderId="21" xfId="0" quotePrefix="1" applyNumberFormat="1" applyFont="1" applyFill="1" applyBorder="1" applyAlignment="1">
      <alignment horizontal="right"/>
    </xf>
    <xf numFmtId="41" fontId="18" fillId="2" borderId="21" xfId="1" quotePrefix="1" applyFont="1" applyFill="1" applyBorder="1" applyAlignment="1" applyProtection="1">
      <alignment horizontal="right"/>
    </xf>
    <xf numFmtId="0" fontId="40" fillId="4" borderId="0" xfId="0" applyFont="1" applyFill="1" applyAlignment="1"/>
    <xf numFmtId="0" fontId="11" fillId="4" borderId="0" xfId="0" applyFont="1" applyFill="1" applyAlignment="1"/>
    <xf numFmtId="0" fontId="40" fillId="2" borderId="21" xfId="0" applyFont="1" applyFill="1" applyBorder="1" applyAlignment="1"/>
    <xf numFmtId="2" fontId="18" fillId="4" borderId="21" xfId="1" applyNumberFormat="1" applyFont="1" applyFill="1" applyBorder="1" applyAlignment="1" applyProtection="1">
      <alignment horizontal="right"/>
    </xf>
    <xf numFmtId="41" fontId="21" fillId="2" borderId="27" xfId="0" applyNumberFormat="1" applyFont="1" applyFill="1" applyBorder="1" applyAlignment="1">
      <alignment horizontal="right"/>
    </xf>
    <xf numFmtId="0" fontId="21" fillId="2" borderId="27" xfId="0" applyFont="1" applyFill="1" applyBorder="1" applyAlignment="1">
      <alignment horizontal="right"/>
    </xf>
    <xf numFmtId="41" fontId="21" fillId="2" borderId="50" xfId="1" applyFont="1" applyFill="1" applyBorder="1" applyAlignment="1" applyProtection="1">
      <alignment horizontal="right"/>
    </xf>
    <xf numFmtId="41" fontId="18" fillId="2" borderId="9" xfId="1" quotePrefix="1" applyFont="1" applyFill="1" applyBorder="1" applyAlignment="1" applyProtection="1">
      <alignment horizontal="right"/>
    </xf>
    <xf numFmtId="0" fontId="40" fillId="5" borderId="21" xfId="0" applyFont="1" applyFill="1" applyBorder="1" applyAlignment="1"/>
    <xf numFmtId="0" fontId="18" fillId="4" borderId="0" xfId="0" applyFont="1" applyFill="1" applyAlignment="1"/>
    <xf numFmtId="2" fontId="21" fillId="2" borderId="51" xfId="1" applyNumberFormat="1" applyFont="1" applyFill="1" applyBorder="1" applyAlignment="1" applyProtection="1">
      <alignment horizontal="right"/>
    </xf>
    <xf numFmtId="41" fontId="21" fillId="2" borderId="32" xfId="1" applyFont="1" applyFill="1" applyBorder="1" applyAlignment="1" applyProtection="1">
      <alignment horizontal="right"/>
    </xf>
    <xf numFmtId="0" fontId="13" fillId="2" borderId="0" xfId="0" applyFont="1" applyFill="1" applyAlignment="1">
      <alignment horizontal="center"/>
    </xf>
    <xf numFmtId="41" fontId="34" fillId="2" borderId="0" xfId="1" applyFont="1" applyFill="1" applyAlignment="1" applyProtection="1">
      <alignment horizontal="right"/>
    </xf>
    <xf numFmtId="2" fontId="21" fillId="2" borderId="0" xfId="1" applyNumberFormat="1" applyFont="1" applyFill="1" applyAlignment="1" applyProtection="1">
      <alignment horizontal="right"/>
    </xf>
    <xf numFmtId="41" fontId="21" fillId="2" borderId="0" xfId="1" applyFont="1" applyFill="1" applyAlignment="1" applyProtection="1">
      <alignment horizontal="right"/>
    </xf>
    <xf numFmtId="1" fontId="21" fillId="2" borderId="0" xfId="1" applyNumberFormat="1" applyFont="1" applyFill="1" applyAlignment="1" applyProtection="1">
      <alignment horizontal="right"/>
    </xf>
    <xf numFmtId="41" fontId="21" fillId="2" borderId="0" xfId="0" applyNumberFormat="1" applyFont="1" applyFill="1" applyAlignment="1">
      <alignment horizontal="right"/>
    </xf>
    <xf numFmtId="41" fontId="21" fillId="0" borderId="0" xfId="0" applyNumberFormat="1" applyFont="1" applyAlignment="1">
      <alignment horizontal="right"/>
    </xf>
    <xf numFmtId="0" fontId="21" fillId="0" borderId="0" xfId="0" applyFont="1" applyAlignment="1">
      <alignment horizontal="right"/>
    </xf>
    <xf numFmtId="0" fontId="18" fillId="0" borderId="0" xfId="0" applyFont="1" applyAlignment="1"/>
    <xf numFmtId="1" fontId="13" fillId="2" borderId="0" xfId="1" applyNumberFormat="1" applyFont="1" applyFill="1" applyAlignment="1" applyProtection="1">
      <alignment horizontal="left"/>
    </xf>
    <xf numFmtId="0" fontId="21" fillId="2" borderId="0" xfId="0" applyFont="1" applyFill="1" applyAlignment="1"/>
    <xf numFmtId="0" fontId="21" fillId="0" borderId="0" xfId="0" applyFont="1" applyAlignment="1"/>
    <xf numFmtId="0" fontId="18" fillId="2" borderId="0" xfId="0" applyFont="1" applyFill="1" applyAlignment="1">
      <alignment vertical="top"/>
    </xf>
    <xf numFmtId="0" fontId="18" fillId="0" borderId="0" xfId="0" applyFont="1" applyAlignment="1">
      <alignment vertical="top"/>
    </xf>
    <xf numFmtId="0" fontId="21" fillId="0" borderId="0" xfId="0" applyFont="1" applyAlignment="1">
      <alignment vertical="top"/>
    </xf>
    <xf numFmtId="43" fontId="21" fillId="15" borderId="37" xfId="8" applyFont="1" applyFill="1" applyBorder="1" applyAlignment="1" applyProtection="1">
      <alignment horizontal="center" vertical="top"/>
    </xf>
    <xf numFmtId="43" fontId="21" fillId="15" borderId="23" xfId="8" applyFont="1" applyFill="1" applyBorder="1" applyAlignment="1" applyProtection="1">
      <alignment vertical="center"/>
    </xf>
    <xf numFmtId="1" fontId="21" fillId="0" borderId="55" xfId="7" applyNumberFormat="1" applyFont="1" applyBorder="1" applyAlignment="1" applyProtection="1">
      <alignment horizontal="center" vertical="top" wrapText="1"/>
    </xf>
    <xf numFmtId="1" fontId="21" fillId="0" borderId="60" xfId="7" applyNumberFormat="1" applyFont="1" applyBorder="1" applyAlignment="1" applyProtection="1">
      <alignment horizontal="center" vertical="top" wrapText="1"/>
    </xf>
    <xf numFmtId="41" fontId="18" fillId="4" borderId="2" xfId="0" applyNumberFormat="1" applyFont="1" applyFill="1" applyBorder="1" applyAlignment="1"/>
    <xf numFmtId="41" fontId="18" fillId="2" borderId="65" xfId="1" applyFont="1" applyFill="1" applyBorder="1" applyAlignment="1" applyProtection="1">
      <alignment horizontal="center"/>
    </xf>
    <xf numFmtId="0" fontId="11" fillId="2" borderId="55" xfId="0" quotePrefix="1" applyFont="1" applyFill="1" applyBorder="1" applyAlignment="1">
      <alignment horizontal="right" vertical="center"/>
    </xf>
    <xf numFmtId="41" fontId="18" fillId="2" borderId="66" xfId="1" applyFont="1" applyFill="1" applyBorder="1" applyAlignment="1" applyProtection="1">
      <alignment horizontal="center"/>
    </xf>
    <xf numFmtId="41" fontId="39" fillId="2" borderId="66" xfId="9" applyFont="1" applyFill="1" applyBorder="1" applyAlignment="1" applyProtection="1">
      <alignment horizontal="center"/>
    </xf>
    <xf numFmtId="0" fontId="42" fillId="2" borderId="55" xfId="10" applyFont="1" applyFill="1" applyBorder="1" applyAlignment="1" applyProtection="1">
      <alignment horizontal="right" vertical="center"/>
    </xf>
    <xf numFmtId="41" fontId="18" fillId="2" borderId="68" xfId="1" applyFont="1" applyFill="1" applyBorder="1" applyAlignment="1" applyProtection="1">
      <alignment horizontal="center"/>
    </xf>
    <xf numFmtId="41" fontId="18" fillId="4" borderId="58" xfId="1" applyFont="1" applyFill="1" applyBorder="1" applyAlignment="1" applyProtection="1">
      <alignment horizontal="center" vertical="center"/>
    </xf>
    <xf numFmtId="41" fontId="18" fillId="4" borderId="55" xfId="1" applyFont="1" applyFill="1" applyBorder="1" applyAlignment="1" applyProtection="1">
      <alignment horizontal="center" vertical="center"/>
    </xf>
    <xf numFmtId="0" fontId="18" fillId="4" borderId="55" xfId="0" applyFont="1" applyFill="1" applyBorder="1" applyAlignment="1">
      <alignment horizontal="right" vertical="center"/>
    </xf>
    <xf numFmtId="41" fontId="23" fillId="0" borderId="0" xfId="1" applyFont="1" applyAlignment="1" applyProtection="1"/>
    <xf numFmtId="41" fontId="14" fillId="0" borderId="0" xfId="1" applyFont="1" applyAlignment="1" applyProtection="1"/>
    <xf numFmtId="0" fontId="14" fillId="6" borderId="42" xfId="3" applyFont="1" applyBorder="1" applyAlignment="1" applyProtection="1">
      <alignment horizontal="center" vertical="center"/>
    </xf>
    <xf numFmtId="0" fontId="20" fillId="0" borderId="21" xfId="0" applyFont="1" applyBorder="1" applyAlignment="1">
      <alignment horizontal="center"/>
    </xf>
    <xf numFmtId="41" fontId="20" fillId="0" borderId="21" xfId="1" applyFont="1" applyBorder="1" applyAlignment="1" applyProtection="1">
      <alignment horizontal="right"/>
    </xf>
    <xf numFmtId="2" fontId="20" fillId="0" borderId="21" xfId="0" applyNumberFormat="1" applyFont="1" applyBorder="1" applyAlignment="1">
      <alignment horizontal="right"/>
    </xf>
    <xf numFmtId="41" fontId="43" fillId="0" borderId="21" xfId="1" applyFont="1" applyBorder="1" applyAlignment="1" applyProtection="1">
      <alignment horizontal="right"/>
    </xf>
    <xf numFmtId="2" fontId="43" fillId="0" borderId="21" xfId="0" applyNumberFormat="1" applyFont="1" applyBorder="1" applyAlignment="1">
      <alignment horizontal="right"/>
    </xf>
    <xf numFmtId="41" fontId="20" fillId="0" borderId="21" xfId="0" quotePrefix="1" applyNumberFormat="1" applyFont="1" applyBorder="1" applyAlignment="1">
      <alignment horizontal="right"/>
    </xf>
    <xf numFmtId="41" fontId="20" fillId="0" borderId="21" xfId="0" applyNumberFormat="1" applyFont="1" applyBorder="1" applyAlignment="1">
      <alignment horizontal="right"/>
    </xf>
    <xf numFmtId="0" fontId="20" fillId="2" borderId="21" xfId="0" applyFont="1" applyFill="1" applyBorder="1" applyAlignment="1">
      <alignment horizontal="center"/>
    </xf>
    <xf numFmtId="41" fontId="20" fillId="2" borderId="21" xfId="1" applyFont="1" applyFill="1" applyBorder="1" applyAlignment="1" applyProtection="1">
      <alignment horizontal="right"/>
    </xf>
    <xf numFmtId="2" fontId="20" fillId="2" borderId="21" xfId="0" applyNumberFormat="1" applyFont="1" applyFill="1" applyBorder="1" applyAlignment="1">
      <alignment horizontal="right"/>
    </xf>
    <xf numFmtId="41" fontId="20" fillId="0" borderId="21" xfId="1" quotePrefix="1" applyFont="1" applyBorder="1" applyAlignment="1" applyProtection="1">
      <alignment horizontal="right"/>
    </xf>
    <xf numFmtId="0" fontId="20" fillId="0" borderId="9" xfId="0" applyFont="1" applyBorder="1" applyAlignment="1">
      <alignment horizontal="center"/>
    </xf>
    <xf numFmtId="41" fontId="20" fillId="0" borderId="9" xfId="1" applyFont="1" applyBorder="1" applyAlignment="1" applyProtection="1">
      <alignment horizontal="right"/>
    </xf>
    <xf numFmtId="2" fontId="20" fillId="0" borderId="9" xfId="0" applyNumberFormat="1" applyFont="1" applyBorder="1" applyAlignment="1">
      <alignment horizontal="right"/>
    </xf>
    <xf numFmtId="41" fontId="20" fillId="0" borderId="9" xfId="0" applyNumberFormat="1" applyFont="1" applyBorder="1" applyAlignment="1">
      <alignment horizontal="right"/>
    </xf>
    <xf numFmtId="41" fontId="14" fillId="0" borderId="27" xfId="1" applyFont="1" applyBorder="1" applyAlignment="1" applyProtection="1">
      <alignment horizontal="right"/>
    </xf>
    <xf numFmtId="2" fontId="44" fillId="0" borderId="27" xfId="0" applyNumberFormat="1" applyFont="1" applyBorder="1" applyAlignment="1">
      <alignment horizontal="right"/>
    </xf>
    <xf numFmtId="2" fontId="14" fillId="0" borderId="27" xfId="0" applyNumberFormat="1" applyFont="1" applyBorder="1" applyAlignment="1">
      <alignment horizontal="right"/>
    </xf>
    <xf numFmtId="0" fontId="12" fillId="0" borderId="29" xfId="0" applyFont="1" applyBorder="1" applyAlignment="1"/>
    <xf numFmtId="0" fontId="45" fillId="0" borderId="0" xfId="0" applyFont="1" applyAlignment="1"/>
    <xf numFmtId="0" fontId="46" fillId="0" borderId="0" xfId="0" applyFont="1" applyAlignment="1"/>
    <xf numFmtId="0" fontId="46" fillId="2" borderId="0" xfId="0" applyFont="1" applyFill="1" applyAlignment="1"/>
    <xf numFmtId="0" fontId="45" fillId="0" borderId="0" xfId="0" applyFont="1" applyAlignment="1">
      <alignment vertical="top"/>
    </xf>
    <xf numFmtId="0" fontId="10" fillId="0" borderId="0" xfId="0" applyFont="1" applyAlignment="1">
      <alignment horizontal="center" vertical="center" wrapText="1"/>
    </xf>
    <xf numFmtId="170" fontId="21" fillId="0" borderId="55" xfId="8" applyNumberFormat="1" applyFont="1" applyBorder="1" applyAlignment="1" applyProtection="1">
      <alignment horizontal="center" vertical="center" wrapText="1"/>
    </xf>
    <xf numFmtId="170" fontId="21" fillId="0" borderId="56" xfId="8" applyNumberFormat="1" applyFont="1" applyBorder="1" applyAlignment="1" applyProtection="1">
      <alignment horizontal="center" vertical="center" wrapText="1"/>
    </xf>
    <xf numFmtId="0" fontId="46" fillId="0" borderId="0" xfId="0" applyFont="1" applyAlignment="1">
      <alignment vertical="top"/>
    </xf>
    <xf numFmtId="0" fontId="10" fillId="2" borderId="0" xfId="0" applyFont="1" applyFill="1" applyAlignment="1">
      <alignment vertical="top"/>
    </xf>
    <xf numFmtId="41" fontId="11" fillId="2" borderId="69" xfId="1" quotePrefix="1" applyFont="1" applyFill="1" applyBorder="1" applyAlignment="1" applyProtection="1">
      <alignment horizontal="center" vertical="center"/>
    </xf>
    <xf numFmtId="0" fontId="10" fillId="0" borderId="0" xfId="0" applyFont="1" applyAlignment="1">
      <alignment vertical="top"/>
    </xf>
    <xf numFmtId="41" fontId="21" fillId="2" borderId="55" xfId="1" applyFont="1" applyFill="1" applyBorder="1" applyAlignment="1" applyProtection="1">
      <alignment horizontal="center" vertical="center"/>
    </xf>
    <xf numFmtId="0" fontId="21" fillId="2" borderId="55" xfId="0" applyFont="1" applyFill="1" applyBorder="1" applyAlignment="1">
      <alignment horizontal="right" vertical="center"/>
    </xf>
    <xf numFmtId="1" fontId="14" fillId="0" borderId="0" xfId="0" applyNumberFormat="1" applyFont="1" applyAlignment="1"/>
    <xf numFmtId="0" fontId="46" fillId="0" borderId="0" xfId="0" applyFont="1" applyAlignment="1">
      <alignment horizontal="right"/>
    </xf>
    <xf numFmtId="0" fontId="10" fillId="2" borderId="0" xfId="0" applyFont="1" applyFill="1" applyAlignment="1">
      <alignment horizontal="left"/>
    </xf>
    <xf numFmtId="41" fontId="45" fillId="0" borderId="0" xfId="1" applyFont="1" applyAlignment="1" applyProtection="1"/>
    <xf numFmtId="0" fontId="47" fillId="0" borderId="0" xfId="0" applyFont="1" applyAlignment="1"/>
    <xf numFmtId="0" fontId="23" fillId="0" borderId="0" xfId="0" applyFont="1" applyAlignment="1">
      <alignment wrapText="1"/>
    </xf>
    <xf numFmtId="0" fontId="23" fillId="0" borderId="0" xfId="0" applyFont="1" applyAlignment="1">
      <alignment horizontal="right"/>
    </xf>
    <xf numFmtId="0" fontId="57" fillId="10" borderId="21" xfId="0" applyFont="1" applyFill="1" applyBorder="1" applyAlignment="1"/>
    <xf numFmtId="41" fontId="18" fillId="30" borderId="2" xfId="1" applyFont="1" applyFill="1" applyBorder="1" applyAlignment="1" applyProtection="1">
      <alignment horizontal="right"/>
    </xf>
    <xf numFmtId="41" fontId="19" fillId="0" borderId="0" xfId="1" applyFont="1" applyAlignment="1" applyProtection="1">
      <alignment horizontal="center"/>
    </xf>
    <xf numFmtId="2" fontId="18" fillId="4" borderId="37" xfId="1" applyNumberFormat="1" applyFont="1" applyFill="1" applyBorder="1" applyAlignment="1" applyProtection="1">
      <alignment horizontal="right"/>
    </xf>
    <xf numFmtId="0" fontId="18" fillId="30" borderId="10" xfId="0" applyFont="1" applyFill="1" applyBorder="1" applyAlignment="1">
      <alignment horizontal="center"/>
    </xf>
    <xf numFmtId="41" fontId="18" fillId="30" borderId="3" xfId="1" applyFont="1" applyFill="1" applyBorder="1" applyAlignment="1" applyProtection="1">
      <alignment horizontal="right"/>
    </xf>
    <xf numFmtId="0" fontId="18" fillId="2" borderId="12" xfId="1" applyNumberFormat="1" applyFont="1" applyFill="1" applyBorder="1" applyAlignment="1" applyProtection="1">
      <alignment horizontal="right"/>
    </xf>
    <xf numFmtId="0" fontId="18" fillId="2" borderId="12" xfId="1" quotePrefix="1" applyNumberFormat="1" applyFont="1" applyFill="1" applyBorder="1" applyAlignment="1" applyProtection="1">
      <alignment horizontal="right"/>
    </xf>
    <xf numFmtId="41" fontId="18" fillId="30" borderId="12" xfId="1" applyFont="1" applyFill="1" applyBorder="1" applyAlignment="1" applyProtection="1">
      <alignment horizontal="right"/>
    </xf>
    <xf numFmtId="168" fontId="18" fillId="2" borderId="12" xfId="1" quotePrefix="1" applyNumberFormat="1" applyFont="1" applyFill="1" applyBorder="1" applyAlignment="1" applyProtection="1">
      <alignment horizontal="right"/>
    </xf>
    <xf numFmtId="168" fontId="18" fillId="2" borderId="12" xfId="1" applyNumberFormat="1" applyFont="1" applyFill="1" applyBorder="1" applyAlignment="1" applyProtection="1">
      <alignment horizontal="right"/>
    </xf>
    <xf numFmtId="41" fontId="38" fillId="2" borderId="21" xfId="1" applyFont="1" applyFill="1" applyBorder="1" applyAlignment="1" applyProtection="1">
      <alignment horizontal="right"/>
    </xf>
    <xf numFmtId="41" fontId="39" fillId="30" borderId="21" xfId="1" applyFont="1" applyFill="1" applyBorder="1" applyAlignment="1" applyProtection="1">
      <alignment horizontal="right"/>
    </xf>
    <xf numFmtId="41" fontId="11" fillId="0" borderId="0" xfId="1" applyFont="1" applyAlignment="1" applyProtection="1">
      <alignment horizontal="center"/>
    </xf>
    <xf numFmtId="0" fontId="13" fillId="0" borderId="0" xfId="0" applyFont="1" applyAlignment="1">
      <alignment horizontal="center"/>
    </xf>
    <xf numFmtId="41" fontId="18" fillId="2" borderId="21" xfId="1" applyFont="1" applyFill="1" applyBorder="1" applyAlignment="1" applyProtection="1">
      <alignment horizontal="center" vertical="center"/>
    </xf>
    <xf numFmtId="41" fontId="18" fillId="4" borderId="21" xfId="1" applyFont="1" applyFill="1" applyBorder="1" applyAlignment="1" applyProtection="1">
      <alignment horizontal="center" vertical="center"/>
    </xf>
    <xf numFmtId="41" fontId="13" fillId="0" borderId="51" xfId="1" applyFont="1" applyBorder="1" applyAlignment="1" applyProtection="1">
      <alignment horizontal="center"/>
    </xf>
    <xf numFmtId="0" fontId="41" fillId="0" borderId="0" xfId="0" applyFont="1" applyAlignment="1">
      <alignment horizontal="center"/>
    </xf>
    <xf numFmtId="41" fontId="13" fillId="2" borderId="0" xfId="1" applyFont="1" applyFill="1" applyAlignment="1" applyProtection="1">
      <alignment horizontal="center"/>
    </xf>
    <xf numFmtId="41" fontId="11" fillId="2" borderId="0" xfId="1" applyFont="1" applyFill="1" applyAlignment="1" applyProtection="1">
      <alignment horizontal="center"/>
    </xf>
    <xf numFmtId="41" fontId="18" fillId="30" borderId="10" xfId="1" applyFont="1" applyFill="1" applyBorder="1" applyAlignment="1" applyProtection="1">
      <alignment horizontal="right"/>
    </xf>
    <xf numFmtId="41" fontId="40" fillId="2" borderId="0" xfId="0" applyNumberFormat="1" applyFont="1" applyFill="1" applyAlignment="1"/>
    <xf numFmtId="41" fontId="13" fillId="4" borderId="28" xfId="1" applyFont="1" applyFill="1" applyBorder="1" applyAlignment="1" applyProtection="1">
      <alignment horizontal="center"/>
    </xf>
    <xf numFmtId="0" fontId="69" fillId="0" borderId="0" xfId="17"/>
    <xf numFmtId="0" fontId="68" fillId="0" borderId="21" xfId="17" applyFont="1" applyBorder="1" applyAlignment="1">
      <alignment horizontal="center" vertical="center"/>
    </xf>
    <xf numFmtId="0" fontId="68" fillId="0" borderId="21" xfId="17" applyFont="1" applyBorder="1" applyAlignment="1">
      <alignment horizontal="center" vertical="center" wrapText="1"/>
    </xf>
    <xf numFmtId="0" fontId="69" fillId="0" borderId="21" xfId="17" applyBorder="1" applyAlignment="1">
      <alignment horizontal="center"/>
    </xf>
    <xf numFmtId="0" fontId="69" fillId="0" borderId="21" xfId="17" applyBorder="1"/>
    <xf numFmtId="174" fontId="0" fillId="0" borderId="21" xfId="18" applyNumberFormat="1" applyFont="1" applyBorder="1" applyAlignment="1">
      <alignment horizontal="center"/>
    </xf>
    <xf numFmtId="173" fontId="69" fillId="0" borderId="21" xfId="17" applyNumberFormat="1" applyBorder="1"/>
    <xf numFmtId="2" fontId="69" fillId="0" borderId="21" xfId="17" applyNumberFormat="1" applyBorder="1" applyAlignment="1">
      <alignment horizontal="center"/>
    </xf>
    <xf numFmtId="41" fontId="69" fillId="0" borderId="0" xfId="17" applyNumberFormat="1"/>
    <xf numFmtId="2" fontId="69" fillId="0" borderId="21" xfId="17" applyNumberFormat="1" applyBorder="1"/>
    <xf numFmtId="0" fontId="69" fillId="0" borderId="0" xfId="17" applyAlignment="1">
      <alignment horizontal="center"/>
    </xf>
    <xf numFmtId="0" fontId="69" fillId="0" borderId="21" xfId="17" applyBorder="1" applyAlignment="1">
      <alignment horizontal="center" vertical="center"/>
    </xf>
    <xf numFmtId="0" fontId="71" fillId="0" borderId="0" xfId="17" applyFont="1"/>
    <xf numFmtId="0" fontId="72" fillId="0" borderId="0" xfId="17" applyFont="1"/>
    <xf numFmtId="0" fontId="72" fillId="0" borderId="0" xfId="17" applyFont="1" applyAlignment="1">
      <alignment horizontal="center"/>
    </xf>
    <xf numFmtId="0" fontId="74" fillId="0" borderId="0" xfId="17" applyFont="1" applyAlignment="1">
      <alignment horizontal="center"/>
    </xf>
    <xf numFmtId="0" fontId="74" fillId="0" borderId="0" xfId="17" applyFont="1"/>
    <xf numFmtId="0" fontId="69" fillId="0" borderId="21" xfId="17" applyBorder="1" applyAlignment="1">
      <alignment horizontal="center" vertical="top"/>
    </xf>
    <xf numFmtId="0" fontId="0" fillId="0" borderId="21" xfId="19" applyNumberFormat="1" applyFont="1" applyBorder="1" applyAlignment="1">
      <alignment horizontal="center" vertical="top"/>
    </xf>
    <xf numFmtId="0" fontId="69" fillId="0" borderId="21" xfId="17" applyBorder="1" applyAlignment="1">
      <alignment vertical="center" wrapText="1"/>
    </xf>
    <xf numFmtId="0" fontId="69" fillId="0" borderId="21" xfId="17" applyBorder="1" applyAlignment="1">
      <alignment vertical="center"/>
    </xf>
    <xf numFmtId="0" fontId="69" fillId="0" borderId="30" xfId="17" applyBorder="1" applyAlignment="1">
      <alignment horizontal="center"/>
    </xf>
    <xf numFmtId="0" fontId="14" fillId="0" borderId="27" xfId="0" applyFont="1" applyBorder="1" applyAlignment="1">
      <alignment horizontal="center"/>
    </xf>
    <xf numFmtId="0" fontId="11" fillId="4" borderId="21" xfId="0" applyFont="1" applyFill="1" applyBorder="1" applyAlignment="1"/>
    <xf numFmtId="0" fontId="13" fillId="2" borderId="27" xfId="0" applyFont="1" applyFill="1" applyBorder="1" applyAlignment="1">
      <alignment horizontal="center"/>
    </xf>
    <xf numFmtId="41" fontId="13" fillId="2" borderId="21" xfId="1" applyFont="1" applyFill="1" applyBorder="1" applyAlignment="1" applyProtection="1">
      <alignment horizontal="right"/>
    </xf>
    <xf numFmtId="41" fontId="18" fillId="30" borderId="21" xfId="1" applyFont="1" applyFill="1" applyBorder="1" applyAlignment="1" applyProtection="1">
      <alignment horizontal="right"/>
    </xf>
    <xf numFmtId="0" fontId="10" fillId="0" borderId="0" xfId="0" applyFont="1" applyAlignment="1">
      <alignment horizontal="center"/>
    </xf>
    <xf numFmtId="0" fontId="13" fillId="6" borderId="70" xfId="3" applyFont="1" applyBorder="1" applyAlignment="1" applyProtection="1">
      <alignment horizontal="center" vertical="center"/>
    </xf>
    <xf numFmtId="1" fontId="21" fillId="0" borderId="80" xfId="7" applyNumberFormat="1" applyFont="1" applyBorder="1" applyAlignment="1" applyProtection="1">
      <alignment horizontal="center" vertical="top" wrapText="1"/>
    </xf>
    <xf numFmtId="0" fontId="46" fillId="0" borderId="21" xfId="0" applyFont="1" applyBorder="1" applyAlignment="1">
      <alignment horizontal="center" vertical="top"/>
    </xf>
    <xf numFmtId="0" fontId="11" fillId="30" borderId="21" xfId="0" applyFont="1" applyFill="1" applyBorder="1" applyAlignment="1"/>
    <xf numFmtId="1" fontId="76" fillId="4" borderId="21" xfId="0" applyNumberFormat="1" applyFont="1" applyFill="1" applyBorder="1" applyAlignment="1">
      <alignment horizontal="center"/>
    </xf>
    <xf numFmtId="175" fontId="11" fillId="4" borderId="10" xfId="1" applyNumberFormat="1" applyFont="1" applyFill="1" applyBorder="1" applyAlignment="1" applyProtection="1">
      <alignment horizontal="right"/>
    </xf>
    <xf numFmtId="0" fontId="75" fillId="0" borderId="0" xfId="0" applyFont="1" applyAlignment="1">
      <alignment horizontal="center" vertical="center"/>
    </xf>
    <xf numFmtId="1" fontId="18" fillId="4" borderId="10" xfId="0" applyNumberFormat="1" applyFont="1" applyFill="1" applyBorder="1" applyAlignment="1">
      <alignment horizontal="right"/>
    </xf>
    <xf numFmtId="41" fontId="13" fillId="0" borderId="81" xfId="1" applyFont="1" applyBorder="1" applyAlignment="1" applyProtection="1">
      <alignment horizontal="center"/>
    </xf>
    <xf numFmtId="0" fontId="18" fillId="0" borderId="21" xfId="1" applyNumberFormat="1" applyFont="1" applyBorder="1" applyAlignment="1" applyProtection="1">
      <alignment horizontal="center" vertical="top" wrapText="1"/>
    </xf>
    <xf numFmtId="0" fontId="72" fillId="4" borderId="21" xfId="17" applyFont="1" applyFill="1" applyBorder="1"/>
    <xf numFmtId="0" fontId="69" fillId="4" borderId="21" xfId="17" applyFill="1" applyBorder="1"/>
    <xf numFmtId="0" fontId="68" fillId="4" borderId="21" xfId="17" applyFont="1" applyFill="1" applyBorder="1" applyAlignment="1">
      <alignment horizontal="center"/>
    </xf>
    <xf numFmtId="0" fontId="69" fillId="0" borderId="21" xfId="17" quotePrefix="1" applyBorder="1" applyAlignment="1">
      <alignment vertical="center"/>
    </xf>
    <xf numFmtId="0" fontId="69" fillId="0" borderId="21" xfId="17" quotePrefix="1" applyBorder="1"/>
    <xf numFmtId="0" fontId="0" fillId="0" borderId="0" xfId="0" applyAlignment="1"/>
    <xf numFmtId="0" fontId="0" fillId="31" borderId="82" xfId="0" applyFill="1" applyBorder="1" applyAlignment="1">
      <alignment horizontal="center" vertical="center"/>
    </xf>
    <xf numFmtId="0" fontId="0" fillId="0" borderId="82" xfId="0" applyBorder="1" applyAlignment="1">
      <alignment horizontal="center"/>
    </xf>
    <xf numFmtId="0" fontId="0" fillId="0" borderId="82" xfId="0" applyBorder="1" applyAlignment="1"/>
    <xf numFmtId="0" fontId="0" fillId="0" borderId="82" xfId="19" applyNumberFormat="1" applyFont="1" applyBorder="1" applyAlignment="1">
      <alignment horizontal="center" vertical="top"/>
    </xf>
    <xf numFmtId="0" fontId="0" fillId="0" borderId="82" xfId="17" applyFont="1" applyBorder="1"/>
    <xf numFmtId="0" fontId="0" fillId="0" borderId="82" xfId="17" quotePrefix="1" applyFont="1" applyBorder="1" applyAlignment="1">
      <alignment vertical="center"/>
    </xf>
    <xf numFmtId="0" fontId="0" fillId="0" borderId="82" xfId="17" applyFont="1" applyBorder="1" applyAlignment="1">
      <alignment vertical="center"/>
    </xf>
    <xf numFmtId="0" fontId="0" fillId="0" borderId="82" xfId="17" applyFont="1" applyBorder="1" applyAlignment="1">
      <alignment vertical="center" wrapText="1"/>
    </xf>
    <xf numFmtId="0" fontId="69" fillId="0" borderId="82" xfId="17" applyBorder="1" applyAlignment="1">
      <alignment horizontal="center" vertical="top"/>
    </xf>
    <xf numFmtId="0" fontId="0" fillId="0" borderId="82" xfId="17" quotePrefix="1" applyFont="1" applyBorder="1"/>
    <xf numFmtId="41" fontId="21" fillId="30" borderId="21" xfId="1" applyFont="1" applyFill="1" applyBorder="1" applyAlignment="1" applyProtection="1">
      <alignment horizontal="right"/>
    </xf>
    <xf numFmtId="41" fontId="18" fillId="30" borderId="21" xfId="0" applyNumberFormat="1" applyFont="1" applyFill="1" applyBorder="1" applyAlignment="1"/>
    <xf numFmtId="41" fontId="21" fillId="30" borderId="32" xfId="1" applyFont="1" applyFill="1" applyBorder="1" applyAlignment="1" applyProtection="1">
      <alignment horizontal="right"/>
    </xf>
    <xf numFmtId="41" fontId="21" fillId="30" borderId="27" xfId="1" applyFont="1" applyFill="1" applyBorder="1" applyAlignment="1" applyProtection="1">
      <alignment horizontal="right"/>
    </xf>
    <xf numFmtId="3" fontId="21" fillId="30" borderId="27" xfId="1" applyNumberFormat="1" applyFont="1" applyFill="1" applyBorder="1" applyAlignment="1" applyProtection="1">
      <alignment horizontal="right"/>
    </xf>
    <xf numFmtId="41" fontId="18" fillId="4" borderId="37" xfId="1" applyFont="1" applyFill="1" applyBorder="1" applyAlignment="1" applyProtection="1">
      <alignment horizontal="center"/>
    </xf>
    <xf numFmtId="0" fontId="69" fillId="0" borderId="21" xfId="17" applyBorder="1" applyAlignment="1">
      <alignment wrapText="1"/>
    </xf>
    <xf numFmtId="41" fontId="18" fillId="4" borderId="21" xfId="0" applyNumberFormat="1" applyFont="1" applyFill="1" applyBorder="1" applyAlignment="1"/>
    <xf numFmtId="0" fontId="27" fillId="30" borderId="0" xfId="0" applyFont="1" applyFill="1" applyAlignment="1"/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right"/>
    </xf>
    <xf numFmtId="41" fontId="18" fillId="4" borderId="37" xfId="1" applyFont="1" applyFill="1" applyBorder="1" applyAlignment="1" applyProtection="1">
      <alignment horizontal="center" wrapText="1"/>
    </xf>
    <xf numFmtId="41" fontId="18" fillId="2" borderId="21" xfId="1" quotePrefix="1" applyFont="1" applyFill="1" applyBorder="1" applyAlignment="1" applyProtection="1">
      <alignment horizontal="right" wrapText="1"/>
    </xf>
    <xf numFmtId="0" fontId="40" fillId="2" borderId="0" xfId="0" applyFont="1" applyFill="1" applyAlignment="1">
      <alignment wrapText="1"/>
    </xf>
    <xf numFmtId="41" fontId="40" fillId="2" borderId="0" xfId="0" applyNumberFormat="1" applyFont="1" applyFill="1" applyAlignment="1">
      <alignment wrapText="1"/>
    </xf>
    <xf numFmtId="0" fontId="72" fillId="0" borderId="21" xfId="17" applyFont="1" applyBorder="1" applyAlignment="1">
      <alignment horizontal="center" vertical="center"/>
    </xf>
    <xf numFmtId="0" fontId="72" fillId="0" borderId="21" xfId="17" applyFont="1" applyBorder="1" applyAlignment="1">
      <alignment horizontal="center"/>
    </xf>
    <xf numFmtId="0" fontId="72" fillId="0" borderId="21" xfId="17" applyFont="1" applyBorder="1"/>
    <xf numFmtId="0" fontId="69" fillId="0" borderId="21" xfId="17" applyBorder="1" applyAlignment="1">
      <alignment horizontal="left" vertical="center"/>
    </xf>
    <xf numFmtId="41" fontId="18" fillId="4" borderId="41" xfId="1" applyFont="1" applyFill="1" applyBorder="1" applyAlignment="1" applyProtection="1">
      <alignment horizontal="center"/>
    </xf>
    <xf numFmtId="0" fontId="18" fillId="4" borderId="10" xfId="0" applyFont="1" applyFill="1" applyBorder="1" applyAlignment="1">
      <alignment horizontal="center"/>
    </xf>
    <xf numFmtId="0" fontId="0" fillId="0" borderId="0" xfId="19" applyNumberFormat="1" applyFont="1" applyBorder="1" applyAlignment="1">
      <alignment horizontal="center" vertical="top"/>
    </xf>
    <xf numFmtId="0" fontId="69" fillId="0" borderId="0" xfId="17" quotePrefix="1"/>
    <xf numFmtId="2" fontId="0" fillId="0" borderId="21" xfId="0" applyNumberFormat="1" applyBorder="1" applyAlignment="1">
      <alignment horizontal="center"/>
    </xf>
    <xf numFmtId="1" fontId="69" fillId="0" borderId="21" xfId="17" applyNumberFormat="1" applyBorder="1" applyAlignment="1">
      <alignment horizontal="center"/>
    </xf>
    <xf numFmtId="0" fontId="18" fillId="4" borderId="21" xfId="0" applyFont="1" applyFill="1" applyBorder="1" applyAlignment="1">
      <alignment horizontal="center"/>
    </xf>
    <xf numFmtId="0" fontId="68" fillId="4" borderId="21" xfId="17" applyFont="1" applyFill="1" applyBorder="1" applyAlignment="1">
      <alignment horizontal="center" vertical="center"/>
    </xf>
    <xf numFmtId="1" fontId="69" fillId="4" borderId="21" xfId="17" applyNumberFormat="1" applyFill="1" applyBorder="1"/>
    <xf numFmtId="0" fontId="0" fillId="4" borderId="21" xfId="0" applyFill="1" applyBorder="1" applyAlignment="1">
      <alignment horizontal="right"/>
    </xf>
    <xf numFmtId="1" fontId="70" fillId="4" borderId="21" xfId="17" applyNumberFormat="1" applyFont="1" applyFill="1" applyBorder="1"/>
    <xf numFmtId="0" fontId="69" fillId="30" borderId="21" xfId="17" applyFill="1" applyBorder="1"/>
    <xf numFmtId="0" fontId="23" fillId="2" borderId="15" xfId="0" applyFont="1" applyFill="1" applyBorder="1" applyAlignment="1">
      <alignment vertical="center" wrapText="1"/>
    </xf>
    <xf numFmtId="0" fontId="23" fillId="2" borderId="15" xfId="0" applyFont="1" applyFill="1" applyBorder="1" applyAlignment="1"/>
    <xf numFmtId="0" fontId="23" fillId="2" borderId="49" xfId="0" applyFont="1" applyFill="1" applyBorder="1" applyAlignment="1"/>
    <xf numFmtId="0" fontId="18" fillId="4" borderId="13" xfId="0" applyFont="1" applyFill="1" applyBorder="1" applyAlignment="1">
      <alignment horizontal="center"/>
    </xf>
    <xf numFmtId="0" fontId="11" fillId="4" borderId="9" xfId="0" applyFont="1" applyFill="1" applyBorder="1" applyAlignment="1"/>
    <xf numFmtId="0" fontId="11" fillId="30" borderId="55" xfId="0" quotePrefix="1" applyFont="1" applyFill="1" applyBorder="1" applyAlignment="1">
      <alignment horizontal="center" vertical="center"/>
    </xf>
    <xf numFmtId="0" fontId="0" fillId="0" borderId="21" xfId="19" applyNumberFormat="1" applyFont="1" applyFill="1" applyBorder="1" applyAlignment="1">
      <alignment horizontal="center" vertical="top"/>
    </xf>
    <xf numFmtId="0" fontId="0" fillId="0" borderId="21" xfId="17" applyFont="1" applyBorder="1"/>
    <xf numFmtId="0" fontId="0" fillId="0" borderId="21" xfId="17" quotePrefix="1" applyFont="1" applyBorder="1"/>
    <xf numFmtId="0" fontId="0" fillId="0" borderId="21" xfId="19" applyNumberFormat="1" applyFont="1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1" xfId="0" quotePrefix="1" applyBorder="1">
      <alignment vertical="center"/>
    </xf>
    <xf numFmtId="0" fontId="57" fillId="4" borderId="21" xfId="0" applyFont="1" applyFill="1" applyBorder="1" applyAlignment="1"/>
    <xf numFmtId="41" fontId="11" fillId="30" borderId="10" xfId="21" applyFont="1" applyFill="1" applyBorder="1" applyAlignment="1" applyProtection="1">
      <alignment horizontal="right"/>
    </xf>
    <xf numFmtId="0" fontId="18" fillId="30" borderId="10" xfId="21" applyNumberFormat="1" applyFont="1" applyFill="1" applyBorder="1" applyAlignment="1" applyProtection="1">
      <alignment horizontal="right"/>
    </xf>
    <xf numFmtId="0" fontId="18" fillId="30" borderId="10" xfId="21" quotePrefix="1" applyNumberFormat="1" applyFont="1" applyFill="1" applyBorder="1" applyAlignment="1" applyProtection="1">
      <alignment horizontal="right"/>
    </xf>
    <xf numFmtId="41" fontId="11" fillId="30" borderId="12" xfId="21" applyFont="1" applyFill="1" applyBorder="1" applyAlignment="1" applyProtection="1">
      <alignment horizontal="right"/>
    </xf>
    <xf numFmtId="41" fontId="11" fillId="30" borderId="10" xfId="21" quotePrefix="1" applyFont="1" applyFill="1" applyBorder="1" applyAlignment="1" applyProtection="1">
      <alignment horizontal="right"/>
    </xf>
    <xf numFmtId="41" fontId="80" fillId="30" borderId="10" xfId="21" applyFont="1" applyFill="1" applyBorder="1" applyAlignment="1" applyProtection="1">
      <alignment horizontal="right"/>
    </xf>
    <xf numFmtId="0" fontId="80" fillId="30" borderId="10" xfId="21" applyNumberFormat="1" applyFont="1" applyFill="1" applyBorder="1" applyAlignment="1" applyProtection="1">
      <alignment horizontal="right"/>
    </xf>
    <xf numFmtId="0" fontId="18" fillId="2" borderId="10" xfId="31" applyNumberFormat="1" applyFont="1" applyFill="1" applyBorder="1" applyAlignment="1" applyProtection="1">
      <alignment horizontal="right"/>
    </xf>
    <xf numFmtId="41" fontId="18" fillId="4" borderId="10" xfId="31" applyNumberFormat="1" applyFont="1" applyFill="1" applyBorder="1" applyAlignment="1" applyProtection="1">
      <alignment horizontal="right"/>
    </xf>
    <xf numFmtId="1" fontId="11" fillId="4" borderId="21" xfId="28" applyNumberFormat="1" applyFont="1" applyFill="1" applyBorder="1" applyAlignment="1" applyProtection="1"/>
    <xf numFmtId="41" fontId="18" fillId="2" borderId="10" xfId="31" applyNumberFormat="1" applyFont="1" applyFill="1" applyBorder="1" applyAlignment="1" applyProtection="1">
      <alignment horizontal="right"/>
    </xf>
    <xf numFmtId="41" fontId="18" fillId="2" borderId="12" xfId="31" applyNumberFormat="1" applyFont="1" applyFill="1" applyBorder="1" applyAlignment="1" applyProtection="1">
      <alignment horizontal="right"/>
    </xf>
    <xf numFmtId="41" fontId="18" fillId="4" borderId="12" xfId="31" applyNumberFormat="1" applyFont="1" applyFill="1" applyBorder="1" applyAlignment="1" applyProtection="1">
      <alignment horizontal="right"/>
    </xf>
    <xf numFmtId="2" fontId="18" fillId="4" borderId="12" xfId="31" applyNumberFormat="1" applyFont="1" applyFill="1" applyBorder="1" applyAlignment="1" applyProtection="1">
      <alignment horizontal="right"/>
    </xf>
    <xf numFmtId="41" fontId="18" fillId="2" borderId="36" xfId="31" applyNumberFormat="1" applyFont="1" applyFill="1" applyBorder="1" applyAlignment="1" applyProtection="1">
      <alignment horizontal="right"/>
    </xf>
    <xf numFmtId="41" fontId="18" fillId="2" borderId="2" xfId="31" applyNumberFormat="1" applyFont="1" applyFill="1" applyBorder="1" applyAlignment="1" applyProtection="1">
      <alignment horizontal="right"/>
    </xf>
    <xf numFmtId="41" fontId="18" fillId="2" borderId="26" xfId="31" applyNumberFormat="1" applyFont="1" applyFill="1" applyBorder="1" applyAlignment="1" applyProtection="1">
      <alignment horizontal="right"/>
    </xf>
    <xf numFmtId="43" fontId="18" fillId="4" borderId="10" xfId="31" applyNumberFormat="1" applyFont="1" applyFill="1" applyBorder="1" applyAlignment="1" applyProtection="1">
      <alignment horizontal="right"/>
    </xf>
    <xf numFmtId="41" fontId="13" fillId="0" borderId="27" xfId="31" applyNumberFormat="1" applyFont="1" applyBorder="1" applyAlignment="1" applyProtection="1"/>
    <xf numFmtId="0" fontId="18" fillId="2" borderId="13" xfId="31" applyNumberFormat="1" applyFont="1" applyFill="1" applyBorder="1" applyAlignment="1" applyProtection="1">
      <alignment horizontal="right"/>
    </xf>
    <xf numFmtId="41" fontId="18" fillId="4" borderId="13" xfId="31" applyNumberFormat="1" applyFont="1" applyFill="1" applyBorder="1" applyAlignment="1" applyProtection="1">
      <alignment horizontal="right"/>
    </xf>
    <xf numFmtId="41" fontId="18" fillId="2" borderId="13" xfId="31" applyNumberFormat="1" applyFont="1" applyFill="1" applyBorder="1" applyAlignment="1" applyProtection="1">
      <alignment horizontal="right"/>
    </xf>
    <xf numFmtId="41" fontId="18" fillId="4" borderId="11" xfId="31" applyNumberFormat="1" applyFont="1" applyFill="1" applyBorder="1" applyAlignment="1" applyProtection="1">
      <alignment horizontal="right"/>
    </xf>
    <xf numFmtId="2" fontId="18" fillId="4" borderId="11" xfId="31" applyNumberFormat="1" applyFont="1" applyFill="1" applyBorder="1" applyAlignment="1" applyProtection="1">
      <alignment horizontal="right"/>
    </xf>
    <xf numFmtId="0" fontId="11" fillId="0" borderId="21" xfId="29" applyFont="1" applyBorder="1" applyProtection="1"/>
    <xf numFmtId="0" fontId="11" fillId="2" borderId="21" xfId="29" applyFont="1" applyFill="1" applyBorder="1" applyProtection="1"/>
    <xf numFmtId="0" fontId="11" fillId="4" borderId="21" xfId="29" applyFont="1" applyFill="1" applyBorder="1" applyProtection="1"/>
    <xf numFmtId="2" fontId="11" fillId="4" borderId="21" xfId="29" applyNumberFormat="1" applyFont="1" applyFill="1" applyBorder="1" applyProtection="1"/>
    <xf numFmtId="1" fontId="11" fillId="4" borderId="21" xfId="29" applyNumberFormat="1" applyFont="1" applyFill="1" applyBorder="1" applyProtection="1"/>
    <xf numFmtId="1" fontId="11" fillId="0" borderId="21" xfId="29" applyNumberFormat="1" applyFont="1" applyBorder="1" applyProtection="1"/>
    <xf numFmtId="167" fontId="11" fillId="0" borderId="21" xfId="29" applyNumberFormat="1" applyFont="1" applyBorder="1" applyProtection="1"/>
    <xf numFmtId="0" fontId="69" fillId="4" borderId="21" xfId="17" applyFill="1" applyBorder="1" applyAlignment="1">
      <alignment horizontal="center"/>
    </xf>
    <xf numFmtId="0" fontId="0" fillId="4" borderId="21" xfId="19" applyNumberFormat="1" applyFont="1" applyFill="1" applyBorder="1" applyAlignment="1">
      <alignment horizontal="center" vertical="top"/>
    </xf>
    <xf numFmtId="0" fontId="69" fillId="4" borderId="21" xfId="17" applyFill="1" applyBorder="1" applyAlignment="1">
      <alignment horizontal="center" vertical="top"/>
    </xf>
    <xf numFmtId="0" fontId="72" fillId="4" borderId="21" xfId="17" applyFont="1" applyFill="1" applyBorder="1" applyAlignment="1">
      <alignment horizontal="center"/>
    </xf>
    <xf numFmtId="0" fontId="18" fillId="4" borderId="21" xfId="0" applyFont="1" applyFill="1" applyBorder="1" applyAlignment="1"/>
    <xf numFmtId="2" fontId="13" fillId="4" borderId="27" xfId="0" applyNumberFormat="1" applyFont="1" applyFill="1" applyBorder="1" applyAlignment="1">
      <alignment horizontal="right"/>
    </xf>
    <xf numFmtId="2" fontId="21" fillId="4" borderId="27" xfId="42" applyNumberFormat="1" applyFont="1" applyFill="1" applyBorder="1" applyAlignment="1">
      <alignment horizontal="right"/>
    </xf>
    <xf numFmtId="2" fontId="18" fillId="4" borderId="85" xfId="1" applyNumberFormat="1" applyFont="1" applyFill="1" applyBorder="1" applyAlignment="1" applyProtection="1">
      <alignment horizontal="right"/>
    </xf>
    <xf numFmtId="41" fontId="18" fillId="4" borderId="45" xfId="0" quotePrefix="1" applyNumberFormat="1" applyFont="1" applyFill="1" applyBorder="1" applyAlignment="1">
      <alignment horizontal="right"/>
    </xf>
    <xf numFmtId="0" fontId="50" fillId="0" borderId="21" xfId="29" applyFont="1" applyBorder="1" applyAlignment="1" applyProtection="1">
      <alignment vertical="center"/>
    </xf>
    <xf numFmtId="0" fontId="50" fillId="0" borderId="21" xfId="29" applyFont="1" applyBorder="1" applyAlignment="1" applyProtection="1">
      <alignment vertical="center" wrapText="1"/>
    </xf>
    <xf numFmtId="0" fontId="50" fillId="0" borderId="21" xfId="29" applyFont="1" applyBorder="1" applyAlignment="1" applyProtection="1">
      <alignment horizontal="left" vertical="center" wrapText="1"/>
    </xf>
    <xf numFmtId="0" fontId="51" fillId="0" borderId="21" xfId="29" applyFont="1" applyBorder="1" applyAlignment="1" applyProtection="1">
      <alignment vertical="center"/>
    </xf>
    <xf numFmtId="0" fontId="52" fillId="0" borderId="21" xfId="29" applyFont="1" applyBorder="1" applyAlignment="1" applyProtection="1">
      <alignment vertical="center"/>
    </xf>
    <xf numFmtId="0" fontId="13" fillId="0" borderId="21" xfId="29" applyFont="1" applyBorder="1" applyProtection="1"/>
    <xf numFmtId="41" fontId="13" fillId="0" borderId="27" xfId="31" applyNumberFormat="1" applyFont="1" applyBorder="1" applyAlignment="1" applyProtection="1">
      <alignment horizontal="right"/>
    </xf>
    <xf numFmtId="41" fontId="21" fillId="2" borderId="27" xfId="31" applyNumberFormat="1" applyFont="1" applyFill="1" applyBorder="1" applyAlignment="1" applyProtection="1">
      <alignment horizontal="right"/>
    </xf>
    <xf numFmtId="41" fontId="18" fillId="2" borderId="27" xfId="31" applyNumberFormat="1" applyFont="1" applyFill="1" applyBorder="1" applyAlignment="1" applyProtection="1">
      <alignment horizontal="right"/>
    </xf>
    <xf numFmtId="41" fontId="21" fillId="0" borderId="27" xfId="31" applyNumberFormat="1" applyFont="1" applyBorder="1" applyAlignment="1" applyProtection="1">
      <alignment horizontal="right"/>
    </xf>
    <xf numFmtId="41" fontId="21" fillId="2" borderId="10" xfId="31" applyNumberFormat="1" applyFont="1" applyFill="1" applyBorder="1" applyAlignment="1" applyProtection="1">
      <alignment horizontal="right"/>
    </xf>
    <xf numFmtId="2" fontId="21" fillId="2" borderId="27" xfId="31" applyNumberFormat="1" applyFont="1" applyFill="1" applyBorder="1" applyAlignment="1" applyProtection="1">
      <alignment horizontal="right"/>
    </xf>
    <xf numFmtId="41" fontId="21" fillId="2" borderId="32" xfId="31" applyNumberFormat="1" applyFont="1" applyFill="1" applyBorder="1" applyAlignment="1" applyProtection="1">
      <alignment horizontal="right"/>
    </xf>
    <xf numFmtId="0" fontId="8" fillId="0" borderId="0" xfId="17" applyFont="1"/>
    <xf numFmtId="0" fontId="11" fillId="22" borderId="21" xfId="29" applyFont="1" applyFill="1" applyBorder="1" applyProtection="1"/>
    <xf numFmtId="0" fontId="11" fillId="7" borderId="21" xfId="29" applyFont="1" applyFill="1" applyBorder="1" applyProtection="1"/>
    <xf numFmtId="1" fontId="11" fillId="7" borderId="21" xfId="28" applyNumberFormat="1" applyFont="1" applyFill="1" applyBorder="1" applyAlignment="1" applyProtection="1"/>
    <xf numFmtId="1" fontId="11" fillId="7" borderId="21" xfId="29" applyNumberFormat="1" applyFont="1" applyFill="1" applyBorder="1" applyProtection="1"/>
    <xf numFmtId="41" fontId="11" fillId="4" borderId="21" xfId="29" applyNumberFormat="1" applyFont="1" applyFill="1" applyBorder="1" applyProtection="1"/>
    <xf numFmtId="2" fontId="11" fillId="7" borderId="21" xfId="29" applyNumberFormat="1" applyFont="1" applyFill="1" applyBorder="1" applyProtection="1"/>
    <xf numFmtId="0" fontId="11" fillId="19" borderId="21" xfId="29" applyFont="1" applyFill="1" applyBorder="1" applyProtection="1"/>
    <xf numFmtId="0" fontId="11" fillId="3" borderId="21" xfId="29" applyFont="1" applyFill="1" applyBorder="1" applyProtection="1"/>
    <xf numFmtId="41" fontId="83" fillId="2" borderId="10" xfId="31" applyNumberFormat="1" applyFont="1" applyFill="1" applyBorder="1" applyAlignment="1" applyProtection="1">
      <alignment horizontal="right"/>
    </xf>
    <xf numFmtId="0" fontId="84" fillId="29" borderId="27" xfId="0" applyFont="1" applyFill="1" applyBorder="1" applyAlignment="1">
      <alignment horizontal="center" vertical="center" wrapText="1"/>
    </xf>
    <xf numFmtId="0" fontId="84" fillId="23" borderId="27" xfId="0" applyFont="1" applyFill="1" applyBorder="1" applyAlignment="1">
      <alignment horizontal="center" vertical="center" wrapText="1"/>
    </xf>
    <xf numFmtId="0" fontId="84" fillId="23" borderId="27" xfId="0" applyFont="1" applyFill="1" applyBorder="1" applyAlignment="1">
      <alignment horizontal="center" vertical="center"/>
    </xf>
    <xf numFmtId="0" fontId="84" fillId="29" borderId="27" xfId="0" applyFont="1" applyFill="1" applyBorder="1" applyAlignment="1">
      <alignment horizontal="center" vertical="center"/>
    </xf>
    <xf numFmtId="0" fontId="84" fillId="23" borderId="28" xfId="0" applyFont="1" applyFill="1" applyBorder="1" applyAlignment="1">
      <alignment horizontal="center" vertical="center" wrapText="1"/>
    </xf>
    <xf numFmtId="0" fontId="84" fillId="29" borderId="28" xfId="0" applyFont="1" applyFill="1" applyBorder="1" applyAlignment="1">
      <alignment horizontal="center" vertical="center" wrapText="1"/>
    </xf>
    <xf numFmtId="0" fontId="84" fillId="7" borderId="3" xfId="0" applyFont="1" applyFill="1" applyBorder="1" applyAlignment="1">
      <alignment horizontal="center" vertical="center" wrapText="1"/>
    </xf>
    <xf numFmtId="0" fontId="84" fillId="28" borderId="3" xfId="0" applyFont="1" applyFill="1" applyBorder="1" applyAlignment="1">
      <alignment horizontal="center" vertical="center" wrapText="1"/>
    </xf>
    <xf numFmtId="0" fontId="84" fillId="7" borderId="27" xfId="0" applyFont="1" applyFill="1" applyBorder="1" applyAlignment="1">
      <alignment horizontal="center" wrapText="1"/>
    </xf>
    <xf numFmtId="0" fontId="84" fillId="7" borderId="38" xfId="0" applyFont="1" applyFill="1" applyBorder="1" applyAlignment="1">
      <alignment horizontal="center" vertical="center" wrapText="1"/>
    </xf>
    <xf numFmtId="0" fontId="84" fillId="28" borderId="38" xfId="0" applyFont="1" applyFill="1" applyBorder="1" applyAlignment="1">
      <alignment horizontal="center" vertical="center" wrapText="1"/>
    </xf>
    <xf numFmtId="0" fontId="84" fillId="7" borderId="27" xfId="0" applyFont="1" applyFill="1" applyBorder="1" applyAlignment="1">
      <alignment horizontal="center" vertical="center"/>
    </xf>
    <xf numFmtId="0" fontId="84" fillId="23" borderId="27" xfId="0" applyFont="1" applyFill="1" applyBorder="1" applyAlignment="1">
      <alignment horizontal="center"/>
    </xf>
    <xf numFmtId="0" fontId="85" fillId="4" borderId="20" xfId="0" applyFont="1" applyFill="1" applyBorder="1" applyAlignment="1">
      <alignment horizontal="center"/>
    </xf>
    <xf numFmtId="0" fontId="86" fillId="4" borderId="21" xfId="0" applyFont="1" applyFill="1" applyBorder="1" applyAlignment="1"/>
    <xf numFmtId="1" fontId="87" fillId="0" borderId="20" xfId="0" applyNumberFormat="1" applyFont="1" applyBorder="1" applyAlignment="1"/>
    <xf numFmtId="41" fontId="85" fillId="2" borderId="10" xfId="1" applyFont="1" applyFill="1" applyBorder="1" applyAlignment="1" applyProtection="1">
      <alignment horizontal="right"/>
    </xf>
    <xf numFmtId="41" fontId="87" fillId="0" borderId="20" xfId="0" applyNumberFormat="1" applyFont="1" applyBorder="1" applyAlignment="1"/>
    <xf numFmtId="0" fontId="87" fillId="0" borderId="20" xfId="0" applyFont="1" applyBorder="1" applyAlignment="1"/>
    <xf numFmtId="41" fontId="85" fillId="2" borderId="10" xfId="1" quotePrefix="1" applyFont="1" applyFill="1" applyBorder="1" applyAlignment="1" applyProtection="1">
      <alignment horizontal="right"/>
    </xf>
    <xf numFmtId="1" fontId="87" fillId="23" borderId="20" xfId="0" applyNumberFormat="1" applyFont="1" applyFill="1" applyBorder="1" applyAlignment="1"/>
    <xf numFmtId="0" fontId="87" fillId="0" borderId="20" xfId="0" applyFont="1" applyBorder="1" applyAlignment="1">
      <alignment wrapText="1"/>
    </xf>
    <xf numFmtId="41" fontId="87" fillId="0" borderId="20" xfId="0" applyNumberFormat="1" applyFont="1" applyBorder="1" applyAlignment="1">
      <alignment horizontal="right"/>
    </xf>
    <xf numFmtId="41" fontId="85" fillId="0" borderId="10" xfId="1" applyFont="1" applyBorder="1" applyAlignment="1" applyProtection="1">
      <alignment horizontal="right"/>
    </xf>
    <xf numFmtId="0" fontId="87" fillId="2" borderId="20" xfId="0" applyFont="1" applyFill="1" applyBorder="1" applyAlignment="1"/>
    <xf numFmtId="0" fontId="86" fillId="30" borderId="21" xfId="29" applyFont="1" applyFill="1" applyBorder="1" applyProtection="1"/>
    <xf numFmtId="0" fontId="87" fillId="0" borderId="20" xfId="0" applyFont="1" applyBorder="1" applyAlignment="1">
      <alignment horizontal="center"/>
    </xf>
    <xf numFmtId="41" fontId="88" fillId="2" borderId="21" xfId="1" applyFont="1" applyFill="1" applyBorder="1" applyAlignment="1" applyProtection="1">
      <alignment horizontal="right"/>
    </xf>
    <xf numFmtId="41" fontId="85" fillId="2" borderId="21" xfId="1" applyFont="1" applyFill="1" applyBorder="1" applyAlignment="1" applyProtection="1">
      <alignment horizontal="right"/>
    </xf>
    <xf numFmtId="41" fontId="87" fillId="2" borderId="20" xfId="0" applyNumberFormat="1" applyFont="1" applyFill="1" applyBorder="1" applyAlignment="1"/>
    <xf numFmtId="41" fontId="89" fillId="2" borderId="2" xfId="1" applyFont="1" applyFill="1" applyBorder="1" applyAlignment="1" applyProtection="1">
      <alignment horizontal="right"/>
    </xf>
    <xf numFmtId="0" fontId="85" fillId="0" borderId="2" xfId="1" applyNumberFormat="1" applyFont="1" applyBorder="1" applyAlignment="1" applyProtection="1">
      <alignment horizontal="center"/>
    </xf>
    <xf numFmtId="0" fontId="87" fillId="2" borderId="20" xfId="0" applyFont="1" applyFill="1" applyBorder="1" applyAlignment="1">
      <alignment vertical="center" wrapText="1"/>
    </xf>
    <xf numFmtId="0" fontId="85" fillId="4" borderId="21" xfId="0" applyFont="1" applyFill="1" applyBorder="1" applyAlignment="1">
      <alignment horizontal="center"/>
    </xf>
    <xf numFmtId="1" fontId="87" fillId="0" borderId="21" xfId="0" applyNumberFormat="1" applyFont="1" applyBorder="1" applyAlignment="1"/>
    <xf numFmtId="41" fontId="87" fillId="0" borderId="21" xfId="0" applyNumberFormat="1" applyFont="1" applyBorder="1" applyAlignment="1"/>
    <xf numFmtId="0" fontId="87" fillId="0" borderId="21" xfId="0" applyFont="1" applyBorder="1" applyAlignment="1"/>
    <xf numFmtId="1" fontId="87" fillId="23" borderId="21" xfId="0" applyNumberFormat="1" applyFont="1" applyFill="1" applyBorder="1" applyAlignment="1"/>
    <xf numFmtId="0" fontId="87" fillId="0" borderId="21" xfId="0" applyFont="1" applyBorder="1" applyAlignment="1">
      <alignment horizontal="center"/>
    </xf>
    <xf numFmtId="41" fontId="87" fillId="2" borderId="21" xfId="0" applyNumberFormat="1" applyFont="1" applyFill="1" applyBorder="1" applyAlignment="1"/>
    <xf numFmtId="41" fontId="86" fillId="2" borderId="10" xfId="1" applyFont="1" applyFill="1" applyBorder="1" applyAlignment="1" applyProtection="1">
      <alignment horizontal="right"/>
    </xf>
    <xf numFmtId="0" fontId="87" fillId="2" borderId="21" xfId="0" applyFont="1" applyFill="1" applyBorder="1" applyAlignment="1"/>
    <xf numFmtId="1" fontId="87" fillId="2" borderId="21" xfId="0" applyNumberFormat="1" applyFont="1" applyFill="1" applyBorder="1" applyAlignment="1"/>
    <xf numFmtId="41" fontId="87" fillId="2" borderId="27" xfId="1" applyFont="1" applyFill="1" applyBorder="1" applyAlignment="1" applyProtection="1">
      <alignment horizontal="right"/>
    </xf>
    <xf numFmtId="41" fontId="86" fillId="2" borderId="10" xfId="1" quotePrefix="1" applyFont="1" applyFill="1" applyBorder="1" applyAlignment="1" applyProtection="1">
      <alignment horizontal="right"/>
    </xf>
    <xf numFmtId="41" fontId="87" fillId="0" borderId="37" xfId="0" applyNumberFormat="1" applyFont="1" applyBorder="1" applyAlignment="1">
      <alignment horizontal="center" vertical="center"/>
    </xf>
    <xf numFmtId="41" fontId="85" fillId="2" borderId="22" xfId="1" applyFont="1" applyFill="1" applyBorder="1" applyAlignment="1" applyProtection="1">
      <alignment horizontal="right"/>
    </xf>
    <xf numFmtId="41" fontId="86" fillId="2" borderId="13" xfId="1" applyFont="1" applyFill="1" applyBorder="1" applyAlignment="1" applyProtection="1">
      <alignment horizontal="right"/>
    </xf>
    <xf numFmtId="41" fontId="86" fillId="2" borderId="12" xfId="1" quotePrefix="1" applyFont="1" applyFill="1" applyBorder="1" applyAlignment="1" applyProtection="1">
      <alignment horizontal="right"/>
    </xf>
    <xf numFmtId="0" fontId="85" fillId="4" borderId="9" xfId="0" applyFont="1" applyFill="1" applyBorder="1" applyAlignment="1">
      <alignment horizontal="center"/>
    </xf>
    <xf numFmtId="41" fontId="87" fillId="0" borderId="9" xfId="0" applyNumberFormat="1" applyFont="1" applyBorder="1" applyAlignment="1"/>
    <xf numFmtId="0" fontId="87" fillId="0" borderId="9" xfId="0" applyFont="1" applyBorder="1" applyAlignment="1"/>
    <xf numFmtId="1" fontId="87" fillId="0" borderId="9" xfId="0" applyNumberFormat="1" applyFont="1" applyBorder="1" applyAlignment="1"/>
    <xf numFmtId="0" fontId="87" fillId="2" borderId="9" xfId="0" applyFont="1" applyFill="1" applyBorder="1" applyAlignment="1"/>
    <xf numFmtId="0" fontId="87" fillId="0" borderId="9" xfId="0" applyFont="1" applyBorder="1" applyAlignment="1">
      <alignment horizontal="center"/>
    </xf>
    <xf numFmtId="41" fontId="87" fillId="2" borderId="9" xfId="0" applyNumberFormat="1" applyFont="1" applyFill="1" applyBorder="1" applyAlignment="1"/>
    <xf numFmtId="0" fontId="87" fillId="0" borderId="27" xfId="0" applyFont="1" applyBorder="1" applyAlignment="1">
      <alignment horizontal="center"/>
    </xf>
    <xf numFmtId="41" fontId="84" fillId="2" borderId="27" xfId="1" applyFont="1" applyFill="1" applyBorder="1" applyAlignment="1" applyProtection="1">
      <alignment horizontal="right"/>
    </xf>
    <xf numFmtId="0" fontId="87" fillId="23" borderId="27" xfId="0" applyFont="1" applyFill="1" applyBorder="1" applyAlignment="1">
      <alignment horizontal="center"/>
    </xf>
    <xf numFmtId="1" fontId="87" fillId="0" borderId="27" xfId="0" applyNumberFormat="1" applyFont="1" applyBorder="1" applyAlignment="1">
      <alignment horizontal="center"/>
    </xf>
    <xf numFmtId="41" fontId="87" fillId="0" borderId="27" xfId="0" applyNumberFormat="1" applyFont="1" applyBorder="1" applyAlignment="1">
      <alignment horizontal="center"/>
    </xf>
    <xf numFmtId="0" fontId="87" fillId="0" borderId="27" xfId="0" applyFont="1" applyBorder="1" applyAlignment="1">
      <alignment horizontal="right"/>
    </xf>
    <xf numFmtId="1" fontId="86" fillId="2" borderId="21" xfId="10" applyNumberFormat="1" applyFont="1" applyFill="1" applyBorder="1" applyProtection="1"/>
    <xf numFmtId="41" fontId="90" fillId="2" borderId="27" xfId="0" applyNumberFormat="1" applyFont="1" applyFill="1" applyBorder="1" applyAlignment="1">
      <alignment horizontal="right"/>
    </xf>
    <xf numFmtId="0" fontId="91" fillId="0" borderId="21" xfId="17" applyFont="1" applyBorder="1"/>
    <xf numFmtId="0" fontId="11" fillId="4" borderId="21" xfId="29" applyFont="1" applyFill="1" applyBorder="1" applyAlignment="1" applyProtection="1">
      <alignment horizontal="center" vertical="center"/>
    </xf>
    <xf numFmtId="41" fontId="92" fillId="0" borderId="27" xfId="0" applyNumberFormat="1" applyFont="1" applyBorder="1" applyAlignment="1">
      <alignment horizontal="center"/>
    </xf>
    <xf numFmtId="0" fontId="13" fillId="20" borderId="21" xfId="29" applyFont="1" applyFill="1" applyBorder="1" applyProtection="1"/>
    <xf numFmtId="164" fontId="18" fillId="30" borderId="10" xfId="55" applyFont="1" applyFill="1" applyBorder="1" applyAlignment="1" applyProtection="1">
      <alignment horizontal="right"/>
    </xf>
    <xf numFmtId="0" fontId="18" fillId="30" borderId="10" xfId="55" quotePrefix="1" applyNumberFormat="1" applyFont="1" applyFill="1" applyBorder="1" applyAlignment="1" applyProtection="1">
      <alignment horizontal="right"/>
    </xf>
    <xf numFmtId="0" fontId="18" fillId="30" borderId="10" xfId="55" applyNumberFormat="1" applyFont="1" applyFill="1" applyBorder="1" applyAlignment="1" applyProtection="1">
      <alignment horizontal="right"/>
    </xf>
    <xf numFmtId="0" fontId="18" fillId="30" borderId="2" xfId="55" applyNumberFormat="1" applyFont="1" applyFill="1" applyBorder="1" applyAlignment="1" applyProtection="1">
      <alignment horizontal="right"/>
    </xf>
    <xf numFmtId="164" fontId="11" fillId="30" borderId="10" xfId="55" applyFont="1" applyFill="1" applyBorder="1" applyAlignment="1" applyProtection="1">
      <alignment horizontal="right"/>
    </xf>
    <xf numFmtId="164" fontId="11" fillId="30" borderId="10" xfId="55" quotePrefix="1" applyFont="1" applyFill="1" applyBorder="1" applyAlignment="1" applyProtection="1">
      <alignment horizontal="right"/>
    </xf>
    <xf numFmtId="0" fontId="95" fillId="2" borderId="10" xfId="57" applyNumberFormat="1" applyFont="1" applyFill="1" applyBorder="1" applyAlignment="1" applyProtection="1">
      <alignment horizontal="right"/>
    </xf>
    <xf numFmtId="164" fontId="94" fillId="2" borderId="10" xfId="57" applyFont="1" applyFill="1" applyBorder="1" applyAlignment="1" applyProtection="1">
      <alignment horizontal="right"/>
    </xf>
    <xf numFmtId="164" fontId="94" fillId="2" borderId="10" xfId="57" quotePrefix="1" applyFont="1" applyFill="1" applyBorder="1" applyAlignment="1" applyProtection="1">
      <alignment horizontal="right"/>
    </xf>
    <xf numFmtId="0" fontId="95" fillId="2" borderId="10" xfId="57" quotePrefix="1" applyNumberFormat="1" applyFont="1" applyFill="1" applyBorder="1" applyAlignment="1" applyProtection="1">
      <alignment horizontal="right"/>
    </xf>
    <xf numFmtId="41" fontId="13" fillId="2" borderId="38" xfId="1" applyFont="1" applyFill="1" applyBorder="1" applyAlignment="1" applyProtection="1">
      <alignment horizontal="right"/>
    </xf>
    <xf numFmtId="0" fontId="18" fillId="30" borderId="21" xfId="55" applyNumberFormat="1" applyFont="1" applyFill="1" applyBorder="1" applyAlignment="1" applyProtection="1">
      <alignment horizontal="right"/>
    </xf>
    <xf numFmtId="164" fontId="11" fillId="30" borderId="21" xfId="55" applyFont="1" applyFill="1" applyBorder="1" applyAlignment="1" applyProtection="1">
      <alignment horizontal="right"/>
    </xf>
    <xf numFmtId="0" fontId="18" fillId="30" borderId="40" xfId="55" applyNumberFormat="1" applyFont="1" applyFill="1" applyBorder="1" applyAlignment="1" applyProtection="1">
      <alignment horizontal="right"/>
    </xf>
    <xf numFmtId="164" fontId="11" fillId="30" borderId="13" xfId="55" applyFont="1" applyFill="1" applyBorder="1" applyAlignment="1" applyProtection="1">
      <alignment horizontal="right"/>
    </xf>
    <xf numFmtId="41" fontId="85" fillId="2" borderId="21" xfId="1" applyFont="1" applyFill="1" applyBorder="1" applyAlignment="1" applyProtection="1"/>
    <xf numFmtId="172" fontId="87" fillId="0" borderId="21" xfId="0" applyNumberFormat="1" applyFont="1" applyBorder="1" applyAlignment="1">
      <alignment horizontal="center"/>
    </xf>
    <xf numFmtId="0" fontId="11" fillId="4" borderId="21" xfId="0" applyFont="1" applyFill="1" applyBorder="1" applyAlignment="1">
      <alignment wrapText="1"/>
    </xf>
    <xf numFmtId="41" fontId="18" fillId="2" borderId="27" xfId="0" applyNumberFormat="1" applyFont="1" applyFill="1" applyBorder="1" applyAlignment="1">
      <alignment horizontal="right"/>
    </xf>
    <xf numFmtId="0" fontId="69" fillId="0" borderId="82" xfId="17" applyBorder="1"/>
    <xf numFmtId="0" fontId="69" fillId="0" borderId="82" xfId="17" quotePrefix="1" applyBorder="1" applyAlignment="1">
      <alignment vertical="center"/>
    </xf>
    <xf numFmtId="0" fontId="69" fillId="0" borderId="82" xfId="17" applyBorder="1" applyAlignment="1">
      <alignment vertical="center"/>
    </xf>
    <xf numFmtId="0" fontId="69" fillId="0" borderId="82" xfId="17" applyBorder="1" applyAlignment="1">
      <alignment vertical="center" wrapText="1"/>
    </xf>
    <xf numFmtId="0" fontId="69" fillId="0" borderId="82" xfId="17" quotePrefix="1" applyBorder="1"/>
    <xf numFmtId="0" fontId="6" fillId="0" borderId="21" xfId="17" applyFont="1" applyBorder="1"/>
    <xf numFmtId="0" fontId="6" fillId="0" borderId="21" xfId="17" applyFont="1" applyBorder="1" applyAlignment="1">
      <alignment vertical="center"/>
    </xf>
    <xf numFmtId="0" fontId="6" fillId="0" borderId="21" xfId="17" applyFont="1" applyBorder="1" applyAlignment="1">
      <alignment vertical="center" wrapText="1"/>
    </xf>
    <xf numFmtId="0" fontId="6" fillId="0" borderId="82" xfId="17" applyFont="1" applyBorder="1"/>
    <xf numFmtId="0" fontId="6" fillId="0" borderId="82" xfId="17" quotePrefix="1" applyFont="1" applyBorder="1" applyAlignment="1">
      <alignment vertical="center"/>
    </xf>
    <xf numFmtId="0" fontId="6" fillId="0" borderId="82" xfId="17" applyFont="1" applyBorder="1" applyAlignment="1">
      <alignment vertical="center"/>
    </xf>
    <xf numFmtId="0" fontId="6" fillId="0" borderId="82" xfId="17" applyFont="1" applyBorder="1" applyAlignment="1">
      <alignment vertical="center" wrapText="1"/>
    </xf>
    <xf numFmtId="0" fontId="6" fillId="0" borderId="82" xfId="17" quotePrefix="1" applyFont="1" applyBorder="1"/>
    <xf numFmtId="0" fontId="18" fillId="4" borderId="10" xfId="0" applyFont="1" applyFill="1" applyBorder="1" applyAlignment="1">
      <alignment horizontal="center" wrapText="1"/>
    </xf>
    <xf numFmtId="0" fontId="101" fillId="4" borderId="86" xfId="0" applyFont="1" applyFill="1" applyBorder="1" applyAlignment="1">
      <alignment horizontal="center" wrapText="1" readingOrder="1"/>
    </xf>
    <xf numFmtId="0" fontId="101" fillId="4" borderId="87" xfId="0" applyFont="1" applyFill="1" applyBorder="1" applyAlignment="1">
      <alignment horizontal="center" wrapText="1" readingOrder="1"/>
    </xf>
    <xf numFmtId="1" fontId="101" fillId="4" borderId="82" xfId="0" applyNumberFormat="1" applyFont="1" applyFill="1" applyBorder="1" applyAlignment="1">
      <alignment horizontal="center"/>
    </xf>
    <xf numFmtId="0" fontId="101" fillId="4" borderId="88" xfId="0" applyFont="1" applyFill="1" applyBorder="1" applyAlignment="1">
      <alignment horizontal="center" wrapText="1" readingOrder="1"/>
    </xf>
    <xf numFmtId="0" fontId="101" fillId="4" borderId="89" xfId="0" applyFont="1" applyFill="1" applyBorder="1" applyAlignment="1">
      <alignment horizontal="center" wrapText="1" readingOrder="1"/>
    </xf>
    <xf numFmtId="1" fontId="101" fillId="0" borderId="82" xfId="0" applyNumberFormat="1" applyFont="1" applyBorder="1" applyAlignment="1">
      <alignment horizontal="center"/>
    </xf>
    <xf numFmtId="0" fontId="101" fillId="4" borderId="82" xfId="0" applyFont="1" applyFill="1" applyBorder="1" applyAlignment="1">
      <alignment horizontal="center"/>
    </xf>
    <xf numFmtId="0" fontId="102" fillId="32" borderId="21" xfId="17" applyFont="1" applyFill="1" applyBorder="1" applyAlignment="1">
      <alignment horizontal="center" vertical="center" wrapText="1"/>
    </xf>
    <xf numFmtId="0" fontId="103" fillId="33" borderId="21" xfId="17" applyFont="1" applyFill="1" applyBorder="1" applyAlignment="1">
      <alignment horizontal="center" vertical="center" wrapText="1"/>
    </xf>
    <xf numFmtId="0" fontId="104" fillId="33" borderId="21" xfId="17" applyFont="1" applyFill="1" applyBorder="1" applyAlignment="1">
      <alignment vertical="center" wrapText="1"/>
    </xf>
    <xf numFmtId="0" fontId="78" fillId="0" borderId="0" xfId="0" applyFont="1" applyAlignment="1"/>
    <xf numFmtId="0" fontId="77" fillId="30" borderId="21" xfId="0" applyFont="1" applyFill="1" applyBorder="1" applyAlignment="1">
      <alignment horizontal="center"/>
    </xf>
    <xf numFmtId="0" fontId="77" fillId="30" borderId="21" xfId="0" applyFont="1" applyFill="1" applyBorder="1" applyAlignment="1"/>
    <xf numFmtId="0" fontId="78" fillId="30" borderId="21" xfId="0" applyFont="1" applyFill="1" applyBorder="1" applyAlignment="1"/>
    <xf numFmtId="0" fontId="78" fillId="30" borderId="0" xfId="0" applyFont="1" applyFill="1" applyAlignment="1"/>
    <xf numFmtId="0" fontId="78" fillId="0" borderId="21" xfId="0" applyFont="1" applyBorder="1" applyAlignment="1"/>
    <xf numFmtId="0" fontId="77" fillId="0" borderId="21" xfId="0" applyFont="1" applyBorder="1" applyAlignment="1"/>
    <xf numFmtId="41" fontId="78" fillId="30" borderId="21" xfId="0" applyNumberFormat="1" applyFont="1" applyFill="1" applyBorder="1" applyAlignment="1"/>
    <xf numFmtId="41" fontId="18" fillId="0" borderId="2" xfId="0" applyNumberFormat="1" applyFont="1" applyBorder="1" applyAlignment="1"/>
    <xf numFmtId="41" fontId="11" fillId="0" borderId="69" xfId="1" quotePrefix="1" applyFont="1" applyBorder="1" applyAlignment="1" applyProtection="1">
      <alignment horizontal="center" vertical="center"/>
    </xf>
    <xf numFmtId="41" fontId="11" fillId="0" borderId="55" xfId="1" quotePrefix="1" applyFont="1" applyBorder="1" applyAlignment="1" applyProtection="1">
      <alignment horizontal="center" vertical="center"/>
    </xf>
    <xf numFmtId="164" fontId="21" fillId="0" borderId="55" xfId="64" applyNumberFormat="1" applyFont="1" applyBorder="1" applyAlignment="1" applyProtection="1">
      <alignment horizontal="center" vertical="center"/>
    </xf>
    <xf numFmtId="41" fontId="21" fillId="0" borderId="90" xfId="0" applyNumberFormat="1" applyFont="1" applyBorder="1" applyAlignment="1">
      <alignment horizontal="center" vertical="center"/>
    </xf>
    <xf numFmtId="41" fontId="21" fillId="0" borderId="55" xfId="21" applyFont="1" applyBorder="1" applyAlignment="1" applyProtection="1">
      <alignment horizontal="center" vertical="center"/>
    </xf>
    <xf numFmtId="41" fontId="16" fillId="0" borderId="2" xfId="0" applyNumberFormat="1" applyFont="1" applyBorder="1" applyAlignment="1"/>
    <xf numFmtId="41" fontId="16" fillId="0" borderId="69" xfId="1" quotePrefix="1" applyFont="1" applyBorder="1" applyAlignment="1" applyProtection="1">
      <alignment horizontal="center" vertical="center"/>
    </xf>
    <xf numFmtId="41" fontId="16" fillId="0" borderId="55" xfId="1" quotePrefix="1" applyFont="1" applyBorder="1" applyAlignment="1" applyProtection="1">
      <alignment horizontal="center" vertical="center"/>
    </xf>
    <xf numFmtId="41" fontId="18" fillId="0" borderId="64" xfId="1" applyFont="1" applyBorder="1" applyAlignment="1" applyProtection="1">
      <alignment horizontal="center"/>
    </xf>
    <xf numFmtId="41" fontId="18" fillId="0" borderId="23" xfId="1" applyFont="1" applyBorder="1" applyAlignment="1" applyProtection="1">
      <alignment horizontal="center"/>
    </xf>
    <xf numFmtId="41" fontId="18" fillId="0" borderId="23" xfId="25" applyFont="1" applyBorder="1" applyAlignment="1" applyProtection="1">
      <alignment horizontal="center"/>
    </xf>
    <xf numFmtId="41" fontId="18" fillId="0" borderId="67" xfId="1" applyFont="1" applyBorder="1" applyAlignment="1" applyProtection="1">
      <alignment horizontal="center"/>
    </xf>
    <xf numFmtId="41" fontId="18" fillId="0" borderId="55" xfId="1" applyFont="1" applyBorder="1" applyAlignment="1" applyProtection="1">
      <alignment horizontal="center" vertical="center"/>
    </xf>
    <xf numFmtId="41" fontId="78" fillId="4" borderId="21" xfId="0" applyNumberFormat="1" applyFont="1" applyFill="1" applyBorder="1" applyAlignment="1"/>
    <xf numFmtId="41" fontId="18" fillId="4" borderId="21" xfId="1" quotePrefix="1" applyFont="1" applyFill="1" applyBorder="1" applyAlignment="1" applyProtection="1">
      <alignment horizontal="center"/>
    </xf>
    <xf numFmtId="41" fontId="78" fillId="34" borderId="21" xfId="0" applyNumberFormat="1" applyFont="1" applyFill="1" applyBorder="1" applyAlignment="1"/>
    <xf numFmtId="41" fontId="18" fillId="30" borderId="21" xfId="1" quotePrefix="1" applyFont="1" applyFill="1" applyBorder="1" applyAlignment="1" applyProtection="1">
      <alignment horizontal="center"/>
    </xf>
    <xf numFmtId="41" fontId="78" fillId="35" borderId="21" xfId="0" applyNumberFormat="1" applyFont="1" applyFill="1" applyBorder="1" applyAlignment="1"/>
    <xf numFmtId="0" fontId="77" fillId="36" borderId="21" xfId="0" applyFont="1" applyFill="1" applyBorder="1" applyAlignment="1"/>
    <xf numFmtId="41" fontId="78" fillId="36" borderId="21" xfId="0" applyNumberFormat="1" applyFont="1" applyFill="1" applyBorder="1" applyAlignment="1"/>
    <xf numFmtId="0" fontId="78" fillId="30" borderId="21" xfId="0" applyFont="1" applyFill="1" applyBorder="1" applyAlignment="1">
      <alignment horizontal="center"/>
    </xf>
    <xf numFmtId="0" fontId="77" fillId="0" borderId="21" xfId="0" applyFont="1" applyBorder="1" applyAlignment="1">
      <alignment horizontal="center" vertical="center"/>
    </xf>
    <xf numFmtId="0" fontId="77" fillId="0" borderId="21" xfId="0" applyFont="1" applyBorder="1" applyAlignment="1">
      <alignment horizontal="center"/>
    </xf>
    <xf numFmtId="0" fontId="108" fillId="0" borderId="0" xfId="0" applyFont="1" applyAlignment="1">
      <alignment horizontal="center" vertical="center"/>
    </xf>
    <xf numFmtId="0" fontId="82" fillId="0" borderId="21" xfId="66" applyNumberFormat="1" applyFont="1" applyBorder="1" applyAlignment="1">
      <alignment horizontal="center" vertical="top"/>
    </xf>
    <xf numFmtId="0" fontId="4" fillId="0" borderId="21" xfId="65" applyBorder="1"/>
    <xf numFmtId="0" fontId="4" fillId="0" borderId="21" xfId="65" applyBorder="1" applyAlignment="1">
      <alignment vertical="center" wrapText="1"/>
    </xf>
    <xf numFmtId="0" fontId="4" fillId="0" borderId="21" xfId="65" applyBorder="1" applyAlignment="1">
      <alignment wrapText="1"/>
    </xf>
    <xf numFmtId="0" fontId="4" fillId="0" borderId="21" xfId="65" applyBorder="1" applyAlignment="1">
      <alignment horizontal="center" vertical="top"/>
    </xf>
    <xf numFmtId="0" fontId="4" fillId="0" borderId="21" xfId="65" quotePrefix="1" applyBorder="1"/>
    <xf numFmtId="0" fontId="4" fillId="0" borderId="30" xfId="65" applyBorder="1" applyAlignment="1">
      <alignment horizontal="center"/>
    </xf>
    <xf numFmtId="0" fontId="110" fillId="0" borderId="85" xfId="67" applyFont="1" applyBorder="1" applyAlignment="1">
      <alignment horizontal="center" vertical="center"/>
    </xf>
    <xf numFmtId="0" fontId="110" fillId="0" borderId="85" xfId="67" applyFont="1" applyBorder="1" applyAlignment="1">
      <alignment horizontal="center" vertical="center" wrapText="1"/>
    </xf>
    <xf numFmtId="0" fontId="110" fillId="0" borderId="84" xfId="67" applyFont="1" applyBorder="1" applyAlignment="1">
      <alignment horizontal="center" vertical="center" wrapText="1"/>
    </xf>
    <xf numFmtId="0" fontId="110" fillId="0" borderId="15" xfId="67" applyFont="1" applyBorder="1" applyAlignment="1">
      <alignment horizontal="center" vertical="center"/>
    </xf>
    <xf numFmtId="0" fontId="110" fillId="0" borderId="15" xfId="67" applyFont="1" applyBorder="1" applyAlignment="1">
      <alignment horizontal="center" vertical="center" wrapText="1"/>
    </xf>
    <xf numFmtId="0" fontId="110" fillId="0" borderId="49" xfId="67" applyFont="1" applyBorder="1" applyAlignment="1">
      <alignment horizontal="center" vertical="center" wrapText="1"/>
    </xf>
    <xf numFmtId="0" fontId="110" fillId="0" borderId="20" xfId="67" applyFont="1" applyBorder="1" applyAlignment="1">
      <alignment horizontal="center" vertical="center"/>
    </xf>
    <xf numFmtId="0" fontId="110" fillId="0" borderId="20" xfId="67" applyFont="1" applyBorder="1" applyAlignment="1">
      <alignment horizontal="center" vertical="center" wrapText="1"/>
    </xf>
    <xf numFmtId="0" fontId="110" fillId="0" borderId="47" xfId="67" applyFont="1" applyBorder="1" applyAlignment="1">
      <alignment horizontal="center" vertical="center" wrapText="1"/>
    </xf>
    <xf numFmtId="0" fontId="111" fillId="0" borderId="21" xfId="68" applyNumberFormat="1" applyFont="1" applyBorder="1" applyAlignment="1">
      <alignment horizontal="center" vertical="top"/>
    </xf>
    <xf numFmtId="0" fontId="109" fillId="0" borderId="21" xfId="67" applyBorder="1"/>
    <xf numFmtId="0" fontId="109" fillId="0" borderId="21" xfId="67" quotePrefix="1" applyBorder="1" applyAlignment="1">
      <alignment vertical="center"/>
    </xf>
    <xf numFmtId="0" fontId="109" fillId="0" borderId="21" xfId="67" applyBorder="1" applyAlignment="1">
      <alignment vertical="center"/>
    </xf>
    <xf numFmtId="0" fontId="109" fillId="0" borderId="21" xfId="67" applyBorder="1" applyAlignment="1">
      <alignment vertical="center" wrapText="1"/>
    </xf>
    <xf numFmtId="0" fontId="109" fillId="0" borderId="21" xfId="67" applyBorder="1" applyAlignment="1">
      <alignment horizontal="center" vertical="top"/>
    </xf>
    <xf numFmtId="0" fontId="109" fillId="0" borderId="21" xfId="67" quotePrefix="1" applyBorder="1"/>
    <xf numFmtId="0" fontId="109" fillId="0" borderId="15" xfId="67" applyBorder="1"/>
    <xf numFmtId="0" fontId="111" fillId="0" borderId="0" xfId="69" quotePrefix="1">
      <alignment vertical="center"/>
    </xf>
    <xf numFmtId="0" fontId="111" fillId="0" borderId="21" xfId="69" applyBorder="1">
      <alignment vertical="center"/>
    </xf>
    <xf numFmtId="0" fontId="111" fillId="0" borderId="21" xfId="69" quotePrefix="1" applyBorder="1">
      <alignment vertical="center"/>
    </xf>
    <xf numFmtId="0" fontId="0" fillId="0" borderId="21" xfId="66" applyNumberFormat="1" applyFont="1" applyBorder="1" applyAlignment="1">
      <alignment horizontal="center" vertical="top"/>
    </xf>
    <xf numFmtId="0" fontId="4" fillId="0" borderId="21" xfId="65" applyBorder="1" applyAlignment="1">
      <alignment horizontal="left" vertical="center"/>
    </xf>
    <xf numFmtId="0" fontId="4" fillId="0" borderId="21" xfId="65" applyBorder="1" applyAlignment="1">
      <alignment vertical="center"/>
    </xf>
    <xf numFmtId="0" fontId="0" fillId="0" borderId="21" xfId="66" applyNumberFormat="1" applyFont="1" applyFill="1" applyBorder="1" applyAlignment="1">
      <alignment horizontal="center" vertical="top"/>
    </xf>
    <xf numFmtId="0" fontId="76" fillId="0" borderId="21" xfId="0" applyFont="1" applyBorder="1">
      <alignment vertical="center"/>
    </xf>
    <xf numFmtId="0" fontId="76" fillId="0" borderId="21" xfId="0" applyFont="1" applyBorder="1" applyAlignment="1">
      <alignment vertical="center" wrapText="1"/>
    </xf>
    <xf numFmtId="0" fontId="113" fillId="0" borderId="21" xfId="0" quotePrefix="1" applyFont="1" applyBorder="1" applyAlignment="1">
      <alignment horizontal="center" vertical="center" wrapText="1"/>
    </xf>
    <xf numFmtId="0" fontId="76" fillId="0" borderId="21" xfId="65" applyFont="1" applyBorder="1" applyAlignment="1">
      <alignment horizontal="left" vertical="center" wrapText="1"/>
    </xf>
    <xf numFmtId="0" fontId="76" fillId="0" borderId="21" xfId="0" applyFont="1" applyBorder="1" applyAlignment="1">
      <alignment horizontal="left" vertical="center" wrapText="1"/>
    </xf>
    <xf numFmtId="0" fontId="0" fillId="0" borderId="21" xfId="0" quotePrefix="1" applyBorder="1" applyAlignment="1">
      <alignment vertical="center" wrapText="1"/>
    </xf>
    <xf numFmtId="0" fontId="76" fillId="30" borderId="21" xfId="0" quotePrefix="1" applyFont="1" applyFill="1" applyBorder="1" applyAlignment="1">
      <alignment horizontal="center"/>
    </xf>
    <xf numFmtId="0" fontId="76" fillId="0" borderId="21" xfId="0" applyFont="1" applyBorder="1" applyAlignment="1">
      <alignment wrapText="1"/>
    </xf>
    <xf numFmtId="0" fontId="76" fillId="0" borderId="21" xfId="0" quotePrefix="1" applyFont="1" applyBorder="1" applyAlignment="1">
      <alignment horizontal="center"/>
    </xf>
    <xf numFmtId="0" fontId="76" fillId="0" borderId="21" xfId="0" quotePrefix="1" applyFont="1" applyBorder="1" applyAlignment="1">
      <alignment horizontal="center" vertical="center"/>
    </xf>
    <xf numFmtId="0" fontId="114" fillId="0" borderId="21" xfId="0" applyFont="1" applyBorder="1" applyAlignment="1">
      <alignment horizontal="left" wrapText="1"/>
    </xf>
    <xf numFmtId="0" fontId="0" fillId="0" borderId="21" xfId="0" quotePrefix="1" applyBorder="1" applyAlignment="1">
      <alignment horizontal="center" vertical="center" wrapText="1"/>
    </xf>
    <xf numFmtId="0" fontId="115" fillId="0" borderId="21" xfId="0" applyFont="1" applyBorder="1" applyAlignment="1">
      <alignment horizontal="left" vertical="center" wrapText="1"/>
    </xf>
    <xf numFmtId="0" fontId="82" fillId="0" borderId="21" xfId="0" quotePrefix="1" applyFont="1" applyBorder="1" applyAlignment="1">
      <alignment horizontal="center" vertical="center" wrapText="1"/>
    </xf>
    <xf numFmtId="0" fontId="114" fillId="0" borderId="21" xfId="0" applyFont="1" applyBorder="1" applyAlignment="1">
      <alignment horizontal="left" vertical="center" wrapText="1"/>
    </xf>
    <xf numFmtId="0" fontId="115" fillId="0" borderId="21" xfId="0" applyFont="1" applyBorder="1">
      <alignment vertical="center"/>
    </xf>
    <xf numFmtId="0" fontId="114" fillId="0" borderId="21" xfId="0" applyFont="1" applyBorder="1">
      <alignment vertical="center"/>
    </xf>
    <xf numFmtId="0" fontId="113" fillId="0" borderId="21" xfId="0" quotePrefix="1" applyFont="1" applyBorder="1" applyAlignment="1">
      <alignment vertical="center" wrapText="1"/>
    </xf>
    <xf numFmtId="0" fontId="76" fillId="0" borderId="21" xfId="0" quotePrefix="1" applyFont="1" applyBorder="1" applyAlignment="1">
      <alignment horizontal="center" vertical="center" wrapText="1"/>
    </xf>
    <xf numFmtId="0" fontId="76" fillId="30" borderId="21" xfId="0" applyFont="1" applyFill="1" applyBorder="1">
      <alignment vertical="center"/>
    </xf>
    <xf numFmtId="0" fontId="76" fillId="30" borderId="21" xfId="0" applyFont="1" applyFill="1" applyBorder="1" applyAlignment="1">
      <alignment vertical="center" wrapText="1"/>
    </xf>
    <xf numFmtId="41" fontId="87" fillId="4" borderId="20" xfId="0" applyNumberFormat="1" applyFont="1" applyFill="1" applyBorder="1" applyAlignment="1"/>
    <xf numFmtId="41" fontId="87" fillId="4" borderId="21" xfId="0" applyNumberFormat="1" applyFont="1" applyFill="1" applyBorder="1" applyAlignment="1"/>
    <xf numFmtId="41" fontId="87" fillId="4" borderId="21" xfId="0" applyNumberFormat="1" applyFont="1" applyFill="1" applyBorder="1" applyAlignment="1">
      <alignment horizontal="center" vertical="center" wrapText="1"/>
    </xf>
    <xf numFmtId="41" fontId="87" fillId="4" borderId="9" xfId="0" applyNumberFormat="1" applyFont="1" applyFill="1" applyBorder="1" applyAlignment="1"/>
    <xf numFmtId="0" fontId="87" fillId="4" borderId="27" xfId="0" applyFont="1" applyFill="1" applyBorder="1" applyAlignment="1">
      <alignment horizontal="center"/>
    </xf>
    <xf numFmtId="41" fontId="85" fillId="30" borderId="22" xfId="1" applyFont="1" applyFill="1" applyBorder="1" applyAlignment="1" applyProtection="1">
      <alignment horizontal="right"/>
    </xf>
    <xf numFmtId="41" fontId="77" fillId="30" borderId="21" xfId="0" applyNumberFormat="1" applyFont="1" applyFill="1" applyBorder="1" applyAlignment="1"/>
    <xf numFmtId="0" fontId="21" fillId="17" borderId="21" xfId="29" applyFont="1" applyFill="1" applyBorder="1" applyAlignment="1" applyProtection="1">
      <alignment horizontal="center" vertical="center" wrapText="1"/>
    </xf>
    <xf numFmtId="0" fontId="21" fillId="18" borderId="37" xfId="29" applyFont="1" applyFill="1" applyBorder="1" applyAlignment="1" applyProtection="1">
      <alignment horizontal="center" vertical="center" wrapText="1"/>
    </xf>
    <xf numFmtId="0" fontId="21" fillId="17" borderId="47" xfId="29" applyFont="1" applyFill="1" applyBorder="1" applyAlignment="1" applyProtection="1">
      <alignment horizontal="center" vertical="center" wrapText="1"/>
    </xf>
    <xf numFmtId="0" fontId="21" fillId="17" borderId="30" xfId="29" applyFont="1" applyFill="1" applyBorder="1" applyAlignment="1" applyProtection="1">
      <alignment horizontal="center" vertical="center" wrapText="1"/>
    </xf>
    <xf numFmtId="0" fontId="21" fillId="17" borderId="46" xfId="29" applyFont="1" applyFill="1" applyBorder="1" applyAlignment="1" applyProtection="1">
      <alignment horizontal="center" vertical="center" wrapText="1"/>
    </xf>
    <xf numFmtId="171" fontId="21" fillId="19" borderId="21" xfId="27" applyNumberFormat="1" applyFont="1" applyFill="1" applyBorder="1" applyAlignment="1" applyProtection="1">
      <alignment horizontal="center" vertical="center" wrapText="1"/>
    </xf>
    <xf numFmtId="0" fontId="11" fillId="3" borderId="21" xfId="29" applyFont="1" applyFill="1" applyBorder="1" applyAlignment="1" applyProtection="1">
      <alignment horizontal="center"/>
    </xf>
    <xf numFmtId="0" fontId="18" fillId="30" borderId="10" xfId="29" applyFont="1" applyFill="1" applyBorder="1" applyAlignment="1" applyProtection="1">
      <alignment horizontal="center"/>
    </xf>
    <xf numFmtId="0" fontId="18" fillId="0" borderId="21" xfId="29" applyFont="1" applyBorder="1" applyProtection="1"/>
    <xf numFmtId="41" fontId="11" fillId="4" borderId="45" xfId="29" applyNumberFormat="1" applyFont="1" applyFill="1" applyBorder="1" applyAlignment="1" applyProtection="1">
      <alignment horizontal="center" vertical="center"/>
    </xf>
    <xf numFmtId="41" fontId="11" fillId="4" borderId="21" xfId="29" applyNumberFormat="1" applyFont="1" applyFill="1" applyBorder="1" applyAlignment="1" applyProtection="1">
      <alignment horizontal="center" vertical="center"/>
    </xf>
    <xf numFmtId="9" fontId="23" fillId="4" borderId="0" xfId="37" applyFill="1">
      <alignment vertical="top"/>
      <protection locked="0"/>
    </xf>
    <xf numFmtId="9" fontId="23" fillId="0" borderId="0" xfId="37">
      <alignment vertical="top"/>
      <protection locked="0"/>
    </xf>
    <xf numFmtId="0" fontId="18" fillId="30" borderId="13" xfId="29" applyFont="1" applyFill="1" applyBorder="1" applyAlignment="1" applyProtection="1">
      <alignment horizontal="center"/>
    </xf>
    <xf numFmtId="0" fontId="18" fillId="30" borderId="12" xfId="29" applyFont="1" applyFill="1" applyBorder="1" applyAlignment="1" applyProtection="1">
      <alignment horizontal="center"/>
    </xf>
    <xf numFmtId="0" fontId="18" fillId="30" borderId="19" xfId="29" applyFont="1" applyFill="1" applyBorder="1" applyAlignment="1" applyProtection="1">
      <alignment horizontal="center"/>
    </xf>
    <xf numFmtId="0" fontId="18" fillId="30" borderId="22" xfId="29" applyFont="1" applyFill="1" applyBorder="1" applyAlignment="1" applyProtection="1">
      <alignment horizontal="center"/>
    </xf>
    <xf numFmtId="0" fontId="18" fillId="30" borderId="37" xfId="29" applyFont="1" applyFill="1" applyBorder="1" applyAlignment="1" applyProtection="1">
      <alignment horizontal="center"/>
    </xf>
    <xf numFmtId="0" fontId="13" fillId="21" borderId="21" xfId="29" applyFont="1" applyFill="1" applyBorder="1" applyAlignment="1" applyProtection="1">
      <alignment horizontal="center" vertical="center"/>
    </xf>
    <xf numFmtId="0" fontId="11" fillId="21" borderId="20" xfId="29" applyFont="1" applyFill="1" applyBorder="1" applyProtection="1"/>
    <xf numFmtId="3" fontId="11" fillId="4" borderId="21" xfId="29" applyNumberFormat="1" applyFont="1" applyFill="1" applyBorder="1" applyAlignment="1" applyProtection="1">
      <alignment horizontal="center" vertical="center"/>
    </xf>
    <xf numFmtId="9" fontId="23" fillId="7" borderId="0" xfId="37" applyFill="1">
      <alignment vertical="top"/>
      <protection locked="0"/>
    </xf>
    <xf numFmtId="0" fontId="11" fillId="23" borderId="91" xfId="29" applyFont="1" applyFill="1" applyBorder="1" applyAlignment="1" applyProtection="1">
      <alignment horizontal="center" vertical="center"/>
    </xf>
    <xf numFmtId="0" fontId="11" fillId="0" borderId="0" xfId="29" applyFont="1" applyProtection="1"/>
    <xf numFmtId="0" fontId="11" fillId="0" borderId="0" xfId="29" applyFont="1" applyAlignment="1" applyProtection="1">
      <alignment horizontal="center" vertical="center"/>
    </xf>
    <xf numFmtId="0" fontId="11" fillId="20" borderId="0" xfId="29" applyFont="1" applyFill="1" applyProtection="1"/>
    <xf numFmtId="0" fontId="11" fillId="2" borderId="0" xfId="29" applyFont="1" applyFill="1" applyProtection="1"/>
    <xf numFmtId="0" fontId="13" fillId="2" borderId="0" xfId="29" applyFont="1" applyFill="1" applyAlignment="1" applyProtection="1">
      <alignment horizontal="center" vertical="center"/>
    </xf>
    <xf numFmtId="0" fontId="13" fillId="2" borderId="0" xfId="29" applyFont="1" applyFill="1" applyAlignment="1" applyProtection="1">
      <alignment vertical="center"/>
    </xf>
    <xf numFmtId="0" fontId="13" fillId="2" borderId="0" xfId="29" applyFont="1" applyFill="1" applyAlignment="1" applyProtection="1">
      <alignment vertical="center" wrapText="1"/>
    </xf>
    <xf numFmtId="0" fontId="11" fillId="2" borderId="0" xfId="29" applyFont="1" applyFill="1" applyAlignment="1" applyProtection="1">
      <alignment vertical="center" wrapText="1"/>
    </xf>
    <xf numFmtId="0" fontId="11" fillId="0" borderId="0" xfId="29" applyFont="1" applyAlignment="1" applyProtection="1">
      <alignment horizontal="center"/>
    </xf>
    <xf numFmtId="0" fontId="13" fillId="2" borderId="0" xfId="29" applyFont="1" applyFill="1" applyAlignment="1" applyProtection="1">
      <alignment horizontal="center" vertical="center" wrapText="1"/>
    </xf>
    <xf numFmtId="0" fontId="13" fillId="0" borderId="0" xfId="29" applyFont="1" applyProtection="1"/>
    <xf numFmtId="0" fontId="11" fillId="0" borderId="0" xfId="29" applyFont="1" applyAlignment="1" applyProtection="1">
      <alignment horizontal="left"/>
    </xf>
    <xf numFmtId="0" fontId="11" fillId="0" borderId="0" xfId="29" quotePrefix="1" applyFont="1" applyProtection="1"/>
    <xf numFmtId="1" fontId="21" fillId="18" borderId="23" xfId="70" applyNumberFormat="1" applyFont="1" applyFill="1" applyBorder="1" applyAlignment="1" applyProtection="1">
      <alignment horizontal="center" vertical="center" wrapText="1"/>
    </xf>
    <xf numFmtId="1" fontId="21" fillId="17" borderId="47" xfId="70" applyNumberFormat="1" applyFont="1" applyFill="1" applyBorder="1" applyAlignment="1" applyProtection="1">
      <alignment horizontal="center" vertical="center" wrapText="1"/>
    </xf>
    <xf numFmtId="1" fontId="21" fillId="17" borderId="30" xfId="70" applyNumberFormat="1" applyFont="1" applyFill="1" applyBorder="1" applyAlignment="1" applyProtection="1">
      <alignment horizontal="center" vertical="center" wrapText="1"/>
    </xf>
    <xf numFmtId="1" fontId="21" fillId="17" borderId="46" xfId="70" applyNumberFormat="1" applyFont="1" applyFill="1" applyBorder="1" applyAlignment="1" applyProtection="1">
      <alignment horizontal="center" vertical="center" wrapText="1"/>
    </xf>
    <xf numFmtId="0" fontId="21" fillId="19" borderId="21" xfId="70" applyFont="1" applyFill="1" applyBorder="1" applyAlignment="1" applyProtection="1">
      <alignment horizontal="center" vertical="center" wrapText="1"/>
    </xf>
    <xf numFmtId="0" fontId="41" fillId="2" borderId="0" xfId="29" applyFont="1" applyFill="1" applyAlignment="1" applyProtection="1">
      <alignment vertical="center"/>
    </xf>
    <xf numFmtId="0" fontId="23" fillId="0" borderId="0" xfId="29" applyProtection="1"/>
    <xf numFmtId="0" fontId="10" fillId="0" borderId="0" xfId="29" applyFont="1" applyProtection="1"/>
    <xf numFmtId="41" fontId="10" fillId="0" borderId="0" xfId="31" applyNumberFormat="1" applyFont="1" applyAlignment="1" applyProtection="1"/>
    <xf numFmtId="41" fontId="54" fillId="0" borderId="0" xfId="31" applyNumberFormat="1" applyFont="1" applyAlignment="1" applyProtection="1"/>
    <xf numFmtId="0" fontId="10" fillId="2" borderId="0" xfId="29" applyFont="1" applyFill="1" applyProtection="1"/>
    <xf numFmtId="0" fontId="55" fillId="0" borderId="0" xfId="29" applyFont="1" applyProtection="1"/>
    <xf numFmtId="0" fontId="22" fillId="0" borderId="0" xfId="29" applyFont="1" applyProtection="1"/>
    <xf numFmtId="41" fontId="23" fillId="0" borderId="0" xfId="29" applyNumberFormat="1" applyProtection="1"/>
    <xf numFmtId="0" fontId="54" fillId="0" borderId="0" xfId="29" applyFont="1" applyProtection="1"/>
    <xf numFmtId="0" fontId="10" fillId="0" borderId="0" xfId="29" applyFont="1" applyAlignment="1" applyProtection="1">
      <alignment horizontal="left"/>
    </xf>
    <xf numFmtId="0" fontId="10" fillId="2" borderId="0" xfId="29" applyFont="1" applyFill="1" applyAlignment="1" applyProtection="1">
      <alignment horizontal="left"/>
    </xf>
    <xf numFmtId="0" fontId="10" fillId="0" borderId="0" xfId="29" applyFont="1" applyAlignment="1" applyProtection="1">
      <alignment horizontal="center"/>
    </xf>
    <xf numFmtId="0" fontId="14" fillId="0" borderId="0" xfId="29" applyFont="1" applyProtection="1"/>
    <xf numFmtId="41" fontId="10" fillId="0" borderId="0" xfId="29" applyNumberFormat="1" applyFont="1" applyProtection="1"/>
    <xf numFmtId="41" fontId="11" fillId="0" borderId="0" xfId="31" applyNumberFormat="1" applyFont="1" applyAlignment="1" applyProtection="1"/>
    <xf numFmtId="0" fontId="35" fillId="0" borderId="0" xfId="29" applyFont="1" applyProtection="1"/>
    <xf numFmtId="41" fontId="14" fillId="0" borderId="0" xfId="29" applyNumberFormat="1" applyFont="1" applyProtection="1"/>
    <xf numFmtId="0" fontId="43" fillId="0" borderId="0" xfId="29" applyFont="1" applyProtection="1"/>
    <xf numFmtId="41" fontId="14" fillId="0" borderId="0" xfId="31" applyNumberFormat="1" applyFont="1" applyAlignment="1" applyProtection="1"/>
    <xf numFmtId="41" fontId="53" fillId="0" borderId="0" xfId="29" applyNumberFormat="1" applyFont="1" applyProtection="1"/>
    <xf numFmtId="41" fontId="13" fillId="0" borderId="0" xfId="31" applyNumberFormat="1" applyFont="1" applyAlignment="1" applyProtection="1"/>
    <xf numFmtId="0" fontId="19" fillId="0" borderId="0" xfId="29" applyFont="1" applyProtection="1"/>
    <xf numFmtId="41" fontId="11" fillId="0" borderId="0" xfId="29" applyNumberFormat="1" applyFont="1" applyProtection="1"/>
    <xf numFmtId="0" fontId="11" fillId="0" borderId="29" xfId="29" applyFont="1" applyBorder="1" applyAlignment="1" applyProtection="1">
      <alignment horizontal="center"/>
    </xf>
    <xf numFmtId="41" fontId="13" fillId="0" borderId="27" xfId="31" applyNumberFormat="1" applyFont="1" applyBorder="1" applyAlignment="1" applyProtection="1">
      <alignment horizontal="right" vertical="center"/>
    </xf>
    <xf numFmtId="3" fontId="13" fillId="2" borderId="51" xfId="29" applyNumberFormat="1" applyFont="1" applyFill="1" applyBorder="1" applyAlignment="1" applyProtection="1">
      <alignment horizontal="right" vertical="center"/>
    </xf>
    <xf numFmtId="41" fontId="13" fillId="2" borderId="27" xfId="31" applyNumberFormat="1" applyFont="1" applyFill="1" applyBorder="1" applyAlignment="1" applyProtection="1">
      <alignment horizontal="right" vertical="center"/>
    </xf>
    <xf numFmtId="0" fontId="18" fillId="4" borderId="21" xfId="29" applyFont="1" applyFill="1" applyBorder="1" applyProtection="1"/>
    <xf numFmtId="41" fontId="18" fillId="4" borderId="21" xfId="31" applyNumberFormat="1" applyFont="1" applyFill="1" applyBorder="1" applyAlignment="1" applyProtection="1">
      <alignment horizontal="center" vertical="center"/>
    </xf>
    <xf numFmtId="0" fontId="13" fillId="25" borderId="38" xfId="32" applyFont="1" applyBorder="1" applyAlignment="1" applyProtection="1">
      <alignment horizontal="center" vertical="center" wrapText="1"/>
    </xf>
    <xf numFmtId="0" fontId="13" fillId="25" borderId="38" xfId="32" applyFont="1" applyBorder="1" applyAlignment="1" applyProtection="1">
      <alignment horizontal="center" vertical="center"/>
    </xf>
    <xf numFmtId="0" fontId="13" fillId="25" borderId="27" xfId="32" applyFont="1" applyBorder="1" applyAlignment="1" applyProtection="1">
      <alignment horizontal="center" vertical="center"/>
    </xf>
    <xf numFmtId="0" fontId="13" fillId="25" borderId="32" xfId="32" applyFont="1" applyBorder="1" applyAlignment="1" applyProtection="1">
      <alignment horizontal="center" vertical="center"/>
    </xf>
    <xf numFmtId="41" fontId="13" fillId="25" borderId="2" xfId="31" applyNumberFormat="1" applyFont="1" applyFill="1" applyBorder="1" applyAlignment="1" applyProtection="1">
      <alignment horizontal="center" vertical="center" wrapText="1"/>
    </xf>
    <xf numFmtId="0" fontId="13" fillId="25" borderId="2" xfId="32" applyFont="1" applyBorder="1" applyAlignment="1" applyProtection="1">
      <alignment horizontal="center" vertical="center"/>
    </xf>
    <xf numFmtId="41" fontId="13" fillId="25" borderId="12" xfId="31" applyNumberFormat="1" applyFont="1" applyFill="1" applyBorder="1" applyAlignment="1" applyProtection="1">
      <alignment horizontal="center" vertical="center" wrapText="1"/>
    </xf>
    <xf numFmtId="0" fontId="13" fillId="25" borderId="12" xfId="32" applyFont="1" applyBorder="1" applyAlignment="1" applyProtection="1">
      <alignment horizontal="center" vertical="center"/>
    </xf>
    <xf numFmtId="0" fontId="13" fillId="25" borderId="2" xfId="32" applyFont="1" applyBorder="1" applyAlignment="1" applyProtection="1">
      <alignment horizontal="center" vertical="center" wrapText="1"/>
    </xf>
    <xf numFmtId="0" fontId="13" fillId="25" borderId="39" xfId="32" applyFont="1" applyBorder="1" applyAlignment="1" applyProtection="1">
      <alignment horizontal="center" vertical="center" wrapText="1"/>
    </xf>
    <xf numFmtId="0" fontId="13" fillId="25" borderId="21" xfId="32" applyFont="1" applyBorder="1" applyAlignment="1" applyProtection="1">
      <alignment horizontal="center" vertical="center" wrapText="1"/>
    </xf>
    <xf numFmtId="0" fontId="13" fillId="25" borderId="79" xfId="32" applyFont="1" applyBorder="1" applyAlignment="1" applyProtection="1">
      <alignment horizontal="center" vertical="center" wrapText="1"/>
    </xf>
    <xf numFmtId="41" fontId="13" fillId="25" borderId="10" xfId="31" applyNumberFormat="1" applyFont="1" applyFill="1" applyBorder="1" applyAlignment="1" applyProtection="1">
      <alignment horizontal="center" vertical="center" wrapText="1"/>
    </xf>
    <xf numFmtId="0" fontId="13" fillId="25" borderId="10" xfId="32" applyFont="1" applyBorder="1" applyAlignment="1" applyProtection="1">
      <alignment horizontal="center" vertical="center"/>
    </xf>
    <xf numFmtId="41" fontId="13" fillId="25" borderId="39" xfId="31" applyNumberFormat="1" applyFont="1" applyFill="1" applyBorder="1" applyAlignment="1" applyProtection="1">
      <alignment horizontal="center" vertical="center" wrapText="1"/>
    </xf>
    <xf numFmtId="0" fontId="13" fillId="25" borderId="21" xfId="32" applyFont="1" applyBorder="1" applyAlignment="1" applyProtection="1">
      <alignment horizontal="center" vertical="center"/>
    </xf>
    <xf numFmtId="41" fontId="13" fillId="25" borderId="21" xfId="31" applyNumberFormat="1" applyFont="1" applyFill="1" applyBorder="1" applyAlignment="1" applyProtection="1">
      <alignment horizontal="center" vertical="center" wrapText="1"/>
    </xf>
    <xf numFmtId="0" fontId="13" fillId="25" borderId="27" xfId="32" applyFont="1" applyBorder="1" applyAlignment="1" applyProtection="1">
      <alignment horizontal="center" vertical="center" wrapText="1"/>
    </xf>
    <xf numFmtId="41" fontId="13" fillId="25" borderId="28" xfId="31" applyNumberFormat="1" applyFont="1" applyFill="1" applyBorder="1" applyAlignment="1" applyProtection="1">
      <alignment horizontal="center" vertical="center" wrapText="1"/>
    </xf>
    <xf numFmtId="0" fontId="13" fillId="25" borderId="33" xfId="32" applyFont="1" applyBorder="1" applyAlignment="1" applyProtection="1">
      <alignment horizontal="center" vertical="center" wrapText="1"/>
    </xf>
    <xf numFmtId="0" fontId="13" fillId="25" borderId="77" xfId="32" applyFont="1" applyBorder="1" applyAlignment="1" applyProtection="1">
      <alignment horizontal="center" vertical="center" wrapText="1"/>
    </xf>
    <xf numFmtId="0" fontId="13" fillId="25" borderId="74" xfId="32" applyFont="1" applyBorder="1" applyAlignment="1" applyProtection="1">
      <alignment horizontal="center" vertical="center" wrapText="1"/>
    </xf>
    <xf numFmtId="0" fontId="13" fillId="25" borderId="72" xfId="32" applyFont="1" applyBorder="1" applyAlignment="1" applyProtection="1">
      <alignment horizontal="center" vertical="center" wrapText="1"/>
    </xf>
    <xf numFmtId="0" fontId="13" fillId="2" borderId="0" xfId="32" applyFont="1" applyFill="1" applyAlignment="1" applyProtection="1">
      <alignment vertical="center"/>
    </xf>
    <xf numFmtId="0" fontId="13" fillId="2" borderId="53" xfId="32" applyFont="1" applyFill="1" applyBorder="1" applyAlignment="1" applyProtection="1">
      <alignment vertical="center"/>
    </xf>
    <xf numFmtId="1" fontId="14" fillId="0" borderId="0" xfId="31" applyNumberFormat="1" applyFont="1" applyAlignment="1" applyProtection="1">
      <alignment horizontal="left"/>
    </xf>
    <xf numFmtId="0" fontId="14" fillId="0" borderId="0" xfId="29" applyFont="1" applyAlignment="1" applyProtection="1">
      <alignment horizontal="left"/>
    </xf>
    <xf numFmtId="0" fontId="14" fillId="0" borderId="0" xfId="29" applyFont="1" applyAlignment="1" applyProtection="1">
      <alignment horizontal="right"/>
    </xf>
    <xf numFmtId="1" fontId="14" fillId="2" borderId="0" xfId="31" quotePrefix="1" applyNumberFormat="1" applyFont="1" applyFill="1" applyAlignment="1" applyProtection="1">
      <alignment horizontal="left"/>
    </xf>
    <xf numFmtId="0" fontId="14" fillId="2" borderId="0" xfId="29" applyFont="1" applyFill="1" applyProtection="1"/>
    <xf numFmtId="41" fontId="14" fillId="2" borderId="0" xfId="31" applyNumberFormat="1" applyFont="1" applyFill="1" applyAlignment="1" applyProtection="1"/>
    <xf numFmtId="0" fontId="13" fillId="0" borderId="0" xfId="29" applyFont="1" applyAlignment="1" applyProtection="1">
      <alignment horizontal="left"/>
    </xf>
    <xf numFmtId="17" fontId="14" fillId="2" borderId="0" xfId="29" quotePrefix="1" applyNumberFormat="1" applyFont="1" applyFill="1" applyProtection="1"/>
    <xf numFmtId="0" fontId="14" fillId="2" borderId="0" xfId="29" applyFont="1" applyFill="1" applyAlignment="1" applyProtection="1">
      <alignment horizontal="left"/>
    </xf>
    <xf numFmtId="0" fontId="50" fillId="30" borderId="21" xfId="29" applyFont="1" applyFill="1" applyBorder="1" applyAlignment="1" applyProtection="1">
      <alignment horizontal="center"/>
    </xf>
    <xf numFmtId="0" fontId="11" fillId="0" borderId="0" xfId="29" applyFont="1" applyAlignment="1" applyProtection="1">
      <alignment vertical="center"/>
    </xf>
    <xf numFmtId="0" fontId="11" fillId="0" borderId="0" xfId="29" applyFont="1" applyAlignment="1" applyProtection="1">
      <alignment vertical="center" wrapText="1"/>
    </xf>
    <xf numFmtId="0" fontId="11" fillId="30" borderId="0" xfId="29" applyFont="1" applyFill="1" applyProtection="1"/>
    <xf numFmtId="0" fontId="50" fillId="24" borderId="21" xfId="29" applyFont="1" applyFill="1" applyBorder="1" applyAlignment="1" applyProtection="1">
      <alignment horizontal="center" vertical="center"/>
    </xf>
    <xf numFmtId="0" fontId="49" fillId="24" borderId="21" xfId="29" applyFont="1" applyFill="1" applyBorder="1" applyAlignment="1" applyProtection="1">
      <alignment horizontal="center" vertical="center"/>
    </xf>
    <xf numFmtId="17" fontId="11" fillId="0" borderId="0" xfId="29" quotePrefix="1" applyNumberFormat="1" applyFont="1" applyProtection="1"/>
    <xf numFmtId="0" fontId="37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10" xfId="0" applyFont="1" applyBorder="1" applyAlignment="1">
      <alignment horizontal="center"/>
    </xf>
    <xf numFmtId="1" fontId="11" fillId="0" borderId="12" xfId="21" applyNumberFormat="1" applyFont="1" applyBorder="1" applyAlignment="1" applyProtection="1">
      <alignment horizontal="center"/>
    </xf>
    <xf numFmtId="1" fontId="11" fillId="0" borderId="12" xfId="21" quotePrefix="1" applyNumberFormat="1" applyFont="1" applyBorder="1" applyAlignment="1" applyProtection="1">
      <alignment horizontal="center"/>
    </xf>
    <xf numFmtId="41" fontId="11" fillId="0" borderId="2" xfId="21" applyFont="1" applyBorder="1" applyAlignment="1" applyProtection="1">
      <alignment horizontal="center"/>
    </xf>
    <xf numFmtId="1" fontId="18" fillId="0" borderId="10" xfId="21" applyNumberFormat="1" applyFont="1" applyBorder="1" applyAlignment="1" applyProtection="1">
      <alignment horizontal="center"/>
    </xf>
    <xf numFmtId="2" fontId="11" fillId="0" borderId="10" xfId="21" applyNumberFormat="1" applyFont="1" applyBorder="1" applyAlignment="1" applyProtection="1">
      <alignment horizontal="center"/>
    </xf>
    <xf numFmtId="0" fontId="18" fillId="0" borderId="10" xfId="21" applyNumberFormat="1" applyFont="1" applyBorder="1" applyAlignment="1" applyProtection="1">
      <alignment horizontal="center"/>
    </xf>
    <xf numFmtId="2" fontId="11" fillId="0" borderId="2" xfId="21" applyNumberFormat="1" applyFont="1" applyBorder="1" applyAlignment="1" applyProtection="1">
      <alignment horizontal="center"/>
    </xf>
    <xf numFmtId="41" fontId="18" fillId="0" borderId="10" xfId="21" applyFont="1" applyBorder="1" applyAlignment="1" applyProtection="1">
      <alignment horizontal="center"/>
    </xf>
    <xf numFmtId="41" fontId="11" fillId="0" borderId="12" xfId="21" quotePrefix="1" applyFont="1" applyBorder="1" applyAlignment="1" applyProtection="1">
      <alignment horizontal="center"/>
    </xf>
    <xf numFmtId="41" fontId="11" fillId="0" borderId="12" xfId="21" applyFont="1" applyBorder="1" applyAlignment="1" applyProtection="1">
      <alignment horizontal="center"/>
    </xf>
    <xf numFmtId="0" fontId="11" fillId="0" borderId="10" xfId="21" quotePrefix="1" applyNumberFormat="1" applyFont="1" applyBorder="1" applyAlignment="1" applyProtection="1">
      <alignment horizontal="center"/>
    </xf>
    <xf numFmtId="0" fontId="20" fillId="0" borderId="0" xfId="0" applyFont="1" applyAlignment="1">
      <alignment horizontal="center"/>
    </xf>
    <xf numFmtId="1" fontId="17" fillId="0" borderId="0" xfId="0" applyNumberFormat="1" applyFont="1" applyAlignment="1">
      <alignment horizontal="center"/>
    </xf>
    <xf numFmtId="41" fontId="52" fillId="0" borderId="92" xfId="0" applyNumberFormat="1" applyFont="1" applyBorder="1" applyAlignment="1">
      <alignment horizontal="center"/>
    </xf>
    <xf numFmtId="1" fontId="52" fillId="0" borderId="92" xfId="0" applyNumberFormat="1" applyFont="1" applyBorder="1" applyAlignment="1">
      <alignment horizontal="center"/>
    </xf>
    <xf numFmtId="2" fontId="52" fillId="0" borderId="92" xfId="0" applyNumberFormat="1" applyFont="1" applyBorder="1" applyAlignment="1">
      <alignment horizontal="center"/>
    </xf>
    <xf numFmtId="0" fontId="52" fillId="0" borderId="92" xfId="0" applyFont="1" applyBorder="1" applyAlignment="1">
      <alignment horizontal="center"/>
    </xf>
    <xf numFmtId="41" fontId="13" fillId="0" borderId="27" xfId="21" applyFont="1" applyBorder="1" applyAlignment="1" applyProtection="1">
      <alignment horizontal="right"/>
    </xf>
    <xf numFmtId="2" fontId="13" fillId="0" borderId="27" xfId="21" applyNumberFormat="1" applyFont="1" applyBorder="1" applyAlignment="1" applyProtection="1">
      <alignment horizontal="right"/>
    </xf>
    <xf numFmtId="0" fontId="13" fillId="0" borderId="27" xfId="21" applyNumberFormat="1" applyFont="1" applyBorder="1" applyAlignment="1" applyProtection="1">
      <alignment horizontal="right"/>
    </xf>
    <xf numFmtId="0" fontId="13" fillId="0" borderId="27" xfId="3" applyFont="1" applyFill="1" applyBorder="1" applyAlignment="1" applyProtection="1">
      <alignment horizontal="center" vertical="center" wrapText="1"/>
    </xf>
    <xf numFmtId="0" fontId="13" fillId="0" borderId="38" xfId="3" applyFont="1" applyFill="1" applyBorder="1" applyAlignment="1" applyProtection="1">
      <alignment horizontal="center" vertical="center" wrapText="1"/>
    </xf>
    <xf numFmtId="0" fontId="21" fillId="0" borderId="27" xfId="3" applyFont="1" applyFill="1" applyBorder="1" applyAlignment="1" applyProtection="1">
      <alignment horizontal="center" vertical="center" wrapText="1"/>
    </xf>
    <xf numFmtId="0" fontId="13" fillId="0" borderId="32" xfId="3" applyFont="1" applyFill="1" applyBorder="1" applyAlignment="1" applyProtection="1">
      <alignment horizontal="center" vertical="center" wrapText="1"/>
    </xf>
    <xf numFmtId="0" fontId="13" fillId="0" borderId="1" xfId="3" applyFont="1" applyFill="1" applyBorder="1" applyAlignment="1" applyProtection="1">
      <alignment horizontal="center" vertical="center"/>
    </xf>
    <xf numFmtId="17" fontId="13" fillId="0" borderId="0" xfId="0" quotePrefix="1" applyNumberFormat="1" applyFont="1" applyAlignment="1">
      <alignment horizontal="center"/>
    </xf>
    <xf numFmtId="0" fontId="18" fillId="0" borderId="10" xfId="0" applyFont="1" applyBorder="1" applyAlignment="1">
      <alignment horizontal="center" vertical="center"/>
    </xf>
    <xf numFmtId="41" fontId="18" fillId="2" borderId="95" xfId="31" applyNumberFormat="1" applyFont="1" applyFill="1" applyBorder="1" applyAlignment="1" applyProtection="1">
      <alignment horizontal="right"/>
    </xf>
    <xf numFmtId="41" fontId="11" fillId="4" borderId="94" xfId="29" applyNumberFormat="1" applyFont="1" applyFill="1" applyBorder="1" applyAlignment="1" applyProtection="1">
      <alignment horizontal="center" vertical="center"/>
    </xf>
    <xf numFmtId="0" fontId="11" fillId="0" borderId="0" xfId="0" applyFont="1">
      <alignment vertical="center"/>
    </xf>
    <xf numFmtId="41" fontId="11" fillId="0" borderId="0" xfId="71" applyFont="1" applyAlignment="1" applyProtection="1">
      <alignment vertical="center"/>
    </xf>
    <xf numFmtId="0" fontId="11" fillId="0" borderId="0" xfId="0" applyFont="1" applyAlignment="1">
      <alignment horizontal="center"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167" fontId="11" fillId="0" borderId="0" xfId="0" applyNumberFormat="1" applyFont="1">
      <alignment vertical="center"/>
    </xf>
    <xf numFmtId="166" fontId="11" fillId="0" borderId="0" xfId="0" applyNumberFormat="1" applyFont="1">
      <alignment vertical="center"/>
    </xf>
    <xf numFmtId="169" fontId="11" fillId="0" borderId="0" xfId="0" applyNumberFormat="1" applyFont="1">
      <alignment vertical="center"/>
    </xf>
    <xf numFmtId="41" fontId="11" fillId="0" borderId="0" xfId="0" applyNumberFormat="1" applyFont="1">
      <alignment vertical="center"/>
    </xf>
    <xf numFmtId="0" fontId="11" fillId="0" borderId="27" xfId="0" applyFont="1" applyBorder="1">
      <alignment vertical="center"/>
    </xf>
    <xf numFmtId="167" fontId="18" fillId="0" borderId="51" xfId="0" quotePrefix="1" applyNumberFormat="1" applyFont="1" applyBorder="1">
      <alignment vertical="center"/>
    </xf>
    <xf numFmtId="41" fontId="11" fillId="0" borderId="27" xfId="71" applyFont="1" applyBorder="1" applyAlignment="1" applyProtection="1">
      <alignment vertical="center"/>
    </xf>
    <xf numFmtId="167" fontId="18" fillId="0" borderId="51" xfId="71" quotePrefix="1" applyNumberFormat="1" applyFont="1" applyBorder="1" applyAlignment="1" applyProtection="1">
      <alignment vertical="center"/>
    </xf>
    <xf numFmtId="41" fontId="18" fillId="0" borderId="51" xfId="71" quotePrefix="1" applyFont="1" applyBorder="1" applyAlignment="1" applyProtection="1">
      <alignment vertical="center"/>
    </xf>
    <xf numFmtId="2" fontId="18" fillId="0" borderId="27" xfId="0" quotePrefix="1" applyNumberFormat="1" applyFont="1" applyBorder="1">
      <alignment vertical="center"/>
    </xf>
    <xf numFmtId="0" fontId="40" fillId="0" borderId="0" xfId="0" applyFont="1">
      <alignment vertical="center"/>
    </xf>
    <xf numFmtId="167" fontId="18" fillId="0" borderId="96" xfId="0" applyNumberFormat="1" applyFont="1" applyBorder="1">
      <alignment vertical="center"/>
    </xf>
    <xf numFmtId="41" fontId="18" fillId="0" borderId="96" xfId="22" applyFont="1" applyBorder="1" applyAlignment="1" applyProtection="1">
      <alignment vertical="center"/>
    </xf>
    <xf numFmtId="167" fontId="18" fillId="0" borderId="96" xfId="22" applyNumberFormat="1" applyFont="1" applyBorder="1" applyAlignment="1" applyProtection="1">
      <alignment vertical="center"/>
    </xf>
    <xf numFmtId="167" fontId="18" fillId="0" borderId="96" xfId="0" quotePrefix="1" applyNumberFormat="1" applyFont="1" applyBorder="1">
      <alignment vertical="center"/>
    </xf>
    <xf numFmtId="41" fontId="18" fillId="0" borderId="96" xfId="71" quotePrefix="1" applyFont="1" applyBorder="1" applyAlignment="1" applyProtection="1">
      <alignment vertical="center"/>
    </xf>
    <xf numFmtId="167" fontId="18" fillId="0" borderId="96" xfId="71" quotePrefix="1" applyNumberFormat="1" applyFont="1" applyBorder="1" applyAlignment="1" applyProtection="1">
      <alignment vertical="center"/>
    </xf>
    <xf numFmtId="41" fontId="18" fillId="0" borderId="96" xfId="71" applyFont="1" applyBorder="1" applyAlignment="1" applyProtection="1">
      <alignment vertical="center"/>
    </xf>
    <xf numFmtId="2" fontId="18" fillId="0" borderId="96" xfId="0" quotePrefix="1" applyNumberFormat="1" applyFont="1" applyBorder="1">
      <alignment vertical="center"/>
    </xf>
    <xf numFmtId="1" fontId="76" fillId="0" borderId="96" xfId="0" applyNumberFormat="1" applyFont="1" applyBorder="1">
      <alignment vertical="center"/>
    </xf>
    <xf numFmtId="41" fontId="18" fillId="0" borderId="96" xfId="0" quotePrefix="1" applyNumberFormat="1" applyFont="1" applyBorder="1">
      <alignment vertical="center"/>
    </xf>
    <xf numFmtId="41" fontId="18" fillId="0" borderId="20" xfId="22" applyFont="1" applyBorder="1" applyAlignment="1" applyProtection="1">
      <alignment vertical="center"/>
    </xf>
    <xf numFmtId="41" fontId="18" fillId="0" borderId="20" xfId="71" applyFont="1" applyBorder="1" applyAlignment="1" applyProtection="1">
      <alignment vertical="center"/>
    </xf>
    <xf numFmtId="41" fontId="80" fillId="0" borderId="96" xfId="22" applyFont="1" applyBorder="1" applyAlignment="1" applyProtection="1">
      <alignment vertical="center"/>
    </xf>
    <xf numFmtId="167" fontId="80" fillId="0" borderId="96" xfId="71" quotePrefix="1" applyNumberFormat="1" applyFont="1" applyBorder="1" applyAlignment="1" applyProtection="1">
      <alignment vertical="center"/>
    </xf>
    <xf numFmtId="0" fontId="118" fillId="0" borderId="0" xfId="0" applyFont="1">
      <alignment vertical="center"/>
    </xf>
    <xf numFmtId="0" fontId="11" fillId="0" borderId="0" xfId="3" applyFont="1" applyFill="1" applyAlignment="1" applyProtection="1">
      <alignment vertical="center" wrapText="1"/>
    </xf>
    <xf numFmtId="0" fontId="11" fillId="0" borderId="20" xfId="3" applyFont="1" applyFill="1" applyBorder="1" applyAlignment="1" applyProtection="1">
      <alignment vertical="center" wrapText="1"/>
    </xf>
    <xf numFmtId="41" fontId="11" fillId="0" borderId="0" xfId="71" applyFont="1" applyAlignment="1" applyProtection="1">
      <alignment vertical="center" wrapText="1"/>
    </xf>
    <xf numFmtId="0" fontId="11" fillId="0" borderId="43" xfId="3" applyFont="1" applyFill="1" applyBorder="1" applyAlignment="1" applyProtection="1">
      <alignment vertical="center"/>
    </xf>
    <xf numFmtId="0" fontId="11" fillId="0" borderId="42" xfId="3" applyFont="1" applyFill="1" applyBorder="1" applyAlignment="1" applyProtection="1">
      <alignment horizontal="center" vertical="center"/>
    </xf>
    <xf numFmtId="0" fontId="10" fillId="0" borderId="0" xfId="0" applyFont="1">
      <alignment vertical="center"/>
    </xf>
    <xf numFmtId="167" fontId="11" fillId="0" borderId="0" xfId="71" applyNumberFormat="1" applyFont="1" applyAlignment="1" applyProtection="1">
      <alignment vertical="center"/>
    </xf>
    <xf numFmtId="166" fontId="11" fillId="0" borderId="0" xfId="71" applyNumberFormat="1" applyFont="1" applyAlignment="1" applyProtection="1">
      <alignment vertical="center"/>
    </xf>
    <xf numFmtId="0" fontId="10" fillId="0" borderId="0" xfId="0" applyFont="1" applyAlignment="1">
      <alignment horizontal="center" vertical="center"/>
    </xf>
    <xf numFmtId="1" fontId="11" fillId="0" borderId="0" xfId="71" quotePrefix="1" applyNumberFormat="1" applyFont="1" applyAlignment="1" applyProtection="1">
      <alignment vertical="center"/>
    </xf>
    <xf numFmtId="17" fontId="11" fillId="0" borderId="0" xfId="0" quotePrefix="1" applyNumberFormat="1" applyFont="1">
      <alignment vertical="center"/>
    </xf>
    <xf numFmtId="0" fontId="11" fillId="37" borderId="21" xfId="29" applyFont="1" applyFill="1" applyBorder="1" applyProtection="1"/>
    <xf numFmtId="1" fontId="11" fillId="38" borderId="21" xfId="29" applyNumberFormat="1" applyFont="1" applyFill="1" applyBorder="1" applyProtection="1"/>
    <xf numFmtId="1" fontId="11" fillId="39" borderId="21" xfId="29" applyNumberFormat="1" applyFont="1" applyFill="1" applyBorder="1" applyProtection="1"/>
    <xf numFmtId="0" fontId="21" fillId="18" borderId="96" xfId="29" applyFont="1" applyFill="1" applyBorder="1" applyAlignment="1" applyProtection="1">
      <alignment horizontal="center" vertical="center" wrapText="1"/>
    </xf>
    <xf numFmtId="0" fontId="21" fillId="17" borderId="96" xfId="29" applyFont="1" applyFill="1" applyBorder="1" applyAlignment="1" applyProtection="1">
      <alignment horizontal="center" vertical="center" wrapText="1"/>
    </xf>
    <xf numFmtId="41" fontId="18" fillId="4" borderId="96" xfId="31" applyNumberFormat="1" applyFont="1" applyFill="1" applyBorder="1" applyAlignment="1" applyProtection="1">
      <alignment horizontal="center" vertical="center"/>
    </xf>
    <xf numFmtId="41" fontId="11" fillId="4" borderId="96" xfId="29" applyNumberFormat="1" applyFont="1" applyFill="1" applyBorder="1" applyAlignment="1" applyProtection="1">
      <alignment horizontal="center" vertical="center"/>
    </xf>
    <xf numFmtId="0" fontId="10" fillId="0" borderId="0" xfId="0" applyFont="1" applyAlignment="1">
      <alignment horizontal="left" vertical="center"/>
    </xf>
    <xf numFmtId="41" fontId="10" fillId="0" borderId="0" xfId="21" applyFont="1" applyAlignment="1" applyProtection="1">
      <alignment horizontal="center"/>
    </xf>
    <xf numFmtId="0" fontId="11" fillId="0" borderId="0" xfId="0" applyFont="1" applyAlignment="1">
      <alignment horizontal="left" vertical="center"/>
    </xf>
    <xf numFmtId="41" fontId="13" fillId="0" borderId="38" xfId="21" applyFont="1" applyBorder="1" applyAlignment="1" applyProtection="1">
      <alignment horizontal="center"/>
    </xf>
    <xf numFmtId="1" fontId="13" fillId="0" borderId="38" xfId="21" applyNumberFormat="1" applyFont="1" applyBorder="1" applyAlignment="1" applyProtection="1">
      <alignment horizontal="center"/>
    </xf>
    <xf numFmtId="2" fontId="13" fillId="0" borderId="38" xfId="21" applyNumberFormat="1" applyFont="1" applyBorder="1" applyAlignment="1" applyProtection="1">
      <alignment horizontal="center"/>
    </xf>
    <xf numFmtId="0" fontId="13" fillId="0" borderId="38" xfId="21" quotePrefix="1" applyNumberFormat="1" applyFont="1" applyBorder="1" applyAlignment="1" applyProtection="1">
      <alignment horizontal="center"/>
    </xf>
    <xf numFmtId="41" fontId="11" fillId="0" borderId="2" xfId="21" applyFont="1" applyBorder="1" applyAlignment="1" applyProtection="1">
      <alignment horizontal="right"/>
    </xf>
    <xf numFmtId="0" fontId="11" fillId="0" borderId="2" xfId="21" applyNumberFormat="1" applyFont="1" applyBorder="1" applyAlignment="1" applyProtection="1">
      <alignment horizontal="right"/>
    </xf>
    <xf numFmtId="0" fontId="10" fillId="0" borderId="38" xfId="0" applyFont="1" applyBorder="1" applyAlignment="1">
      <alignment horizontal="left" vertical="center"/>
    </xf>
    <xf numFmtId="0" fontId="10" fillId="0" borderId="27" xfId="0" applyFont="1" applyBorder="1" applyAlignment="1">
      <alignment horizontal="left" vertical="center"/>
    </xf>
    <xf numFmtId="0" fontId="17" fillId="36" borderId="0" xfId="0" applyFont="1" applyFill="1" applyAlignment="1">
      <alignment horizontal="center"/>
    </xf>
    <xf numFmtId="0" fontId="14" fillId="36" borderId="0" xfId="0" applyFont="1" applyFill="1" applyAlignment="1">
      <alignment horizontal="center"/>
    </xf>
    <xf numFmtId="1" fontId="11" fillId="36" borderId="21" xfId="55" applyNumberFormat="1" applyFont="1" applyFill="1" applyBorder="1" applyAlignment="1" applyProtection="1">
      <alignment horizontal="center"/>
    </xf>
    <xf numFmtId="164" fontId="11" fillId="36" borderId="21" xfId="55" applyFont="1" applyFill="1" applyBorder="1" applyAlignment="1" applyProtection="1">
      <alignment horizontal="center"/>
    </xf>
    <xf numFmtId="1" fontId="18" fillId="36" borderId="21" xfId="55" applyNumberFormat="1" applyFont="1" applyFill="1" applyBorder="1" applyAlignment="1" applyProtection="1">
      <alignment horizontal="center"/>
    </xf>
    <xf numFmtId="164" fontId="18" fillId="36" borderId="21" xfId="55" applyFont="1" applyFill="1" applyBorder="1" applyAlignment="1" applyProtection="1">
      <alignment horizontal="center"/>
    </xf>
    <xf numFmtId="2" fontId="11" fillId="36" borderId="21" xfId="55" applyNumberFormat="1" applyFont="1" applyFill="1" applyBorder="1" applyAlignment="1" applyProtection="1">
      <alignment horizontal="center"/>
    </xf>
    <xf numFmtId="2" fontId="13" fillId="36" borderId="27" xfId="21" applyNumberFormat="1" applyFont="1" applyFill="1" applyBorder="1" applyAlignment="1" applyProtection="1">
      <alignment horizontal="right"/>
    </xf>
    <xf numFmtId="0" fontId="18" fillId="36" borderId="21" xfId="55" applyNumberFormat="1" applyFont="1" applyFill="1" applyBorder="1" applyAlignment="1" applyProtection="1">
      <alignment horizontal="center"/>
    </xf>
    <xf numFmtId="0" fontId="11" fillId="36" borderId="21" xfId="21" quotePrefix="1" applyNumberFormat="1" applyFont="1" applyFill="1" applyBorder="1" applyAlignment="1" applyProtection="1">
      <alignment horizontal="center"/>
    </xf>
    <xf numFmtId="41" fontId="18" fillId="36" borderId="21" xfId="21" applyFont="1" applyFill="1" applyBorder="1" applyAlignment="1" applyProtection="1">
      <alignment horizontal="center"/>
    </xf>
    <xf numFmtId="2" fontId="11" fillId="36" borderId="21" xfId="21" applyNumberFormat="1" applyFont="1" applyFill="1" applyBorder="1" applyAlignment="1" applyProtection="1">
      <alignment horizontal="center"/>
    </xf>
    <xf numFmtId="41" fontId="13" fillId="36" borderId="27" xfId="21" applyFont="1" applyFill="1" applyBorder="1" applyAlignment="1" applyProtection="1">
      <alignment horizontal="right"/>
    </xf>
    <xf numFmtId="0" fontId="13" fillId="36" borderId="27" xfId="21" applyNumberFormat="1" applyFont="1" applyFill="1" applyBorder="1" applyAlignment="1" applyProtection="1">
      <alignment horizontal="right"/>
    </xf>
    <xf numFmtId="41" fontId="11" fillId="36" borderId="2" xfId="21" applyFont="1" applyFill="1" applyBorder="1" applyAlignment="1" applyProtection="1">
      <alignment horizontal="right"/>
    </xf>
    <xf numFmtId="0" fontId="11" fillId="36" borderId="21" xfId="0" applyFont="1" applyFill="1" applyBorder="1" applyAlignment="1">
      <alignment horizontal="left" vertical="center"/>
    </xf>
    <xf numFmtId="0" fontId="109" fillId="36" borderId="21" xfId="75" applyFill="1" applyBorder="1" applyAlignment="1">
      <alignment wrapText="1"/>
    </xf>
    <xf numFmtId="0" fontId="18" fillId="36" borderId="10" xfId="0" applyFont="1" applyFill="1" applyBorder="1" applyAlignment="1">
      <alignment horizontal="center"/>
    </xf>
    <xf numFmtId="164" fontId="124" fillId="0" borderId="27" xfId="76" applyFont="1" applyBorder="1" applyAlignment="1" applyProtection="1">
      <alignment horizontal="center"/>
    </xf>
    <xf numFmtId="1" fontId="124" fillId="0" borderId="27" xfId="76" applyNumberFormat="1" applyFont="1" applyBorder="1" applyAlignment="1" applyProtection="1">
      <alignment horizontal="center"/>
    </xf>
    <xf numFmtId="2" fontId="124" fillId="0" borderId="27" xfId="76" applyNumberFormat="1" applyFont="1" applyBorder="1" applyAlignment="1" applyProtection="1">
      <alignment horizontal="center"/>
    </xf>
    <xf numFmtId="0" fontId="124" fillId="0" borderId="27" xfId="76" applyNumberFormat="1" applyFont="1" applyBorder="1" applyAlignment="1" applyProtection="1">
      <alignment horizontal="center"/>
    </xf>
    <xf numFmtId="0" fontId="11" fillId="0" borderId="21" xfId="0" applyFont="1" applyBorder="1" applyAlignment="1">
      <alignment horizontal="left" vertical="center"/>
    </xf>
    <xf numFmtId="0" fontId="109" fillId="0" borderId="21" xfId="75" applyBorder="1" applyAlignment="1">
      <alignment wrapText="1"/>
    </xf>
    <xf numFmtId="0" fontId="11" fillId="4" borderId="21" xfId="0" applyFont="1" applyFill="1" applyBorder="1" applyAlignment="1">
      <alignment horizontal="left" vertical="center"/>
    </xf>
    <xf numFmtId="0" fontId="17" fillId="10" borderId="0" xfId="0" applyFont="1" applyFill="1" applyAlignment="1">
      <alignment horizontal="center"/>
    </xf>
    <xf numFmtId="0" fontId="10" fillId="10" borderId="0" xfId="0" applyFont="1" applyFill="1" applyAlignment="1">
      <alignment horizontal="center"/>
    </xf>
    <xf numFmtId="1" fontId="11" fillId="10" borderId="10" xfId="55" applyNumberFormat="1" applyFont="1" applyFill="1" applyBorder="1" applyAlignment="1" applyProtection="1">
      <alignment horizontal="center"/>
    </xf>
    <xf numFmtId="164" fontId="11" fillId="10" borderId="2" xfId="55" applyFont="1" applyFill="1" applyBorder="1" applyAlignment="1" applyProtection="1">
      <alignment horizontal="center"/>
    </xf>
    <xf numFmtId="1" fontId="18" fillId="10" borderId="10" xfId="55" applyNumberFormat="1" applyFont="1" applyFill="1" applyBorder="1" applyAlignment="1" applyProtection="1">
      <alignment horizontal="center"/>
    </xf>
    <xf numFmtId="2" fontId="11" fillId="10" borderId="10" xfId="55" applyNumberFormat="1" applyFont="1" applyFill="1" applyBorder="1" applyAlignment="1" applyProtection="1">
      <alignment horizontal="center"/>
    </xf>
    <xf numFmtId="164" fontId="18" fillId="10" borderId="10" xfId="55" applyFont="1" applyFill="1" applyBorder="1" applyAlignment="1" applyProtection="1">
      <alignment horizontal="center"/>
    </xf>
    <xf numFmtId="2" fontId="11" fillId="10" borderId="2" xfId="55" applyNumberFormat="1" applyFont="1" applyFill="1" applyBorder="1" applyAlignment="1" applyProtection="1">
      <alignment horizontal="center"/>
    </xf>
    <xf numFmtId="2" fontId="13" fillId="10" borderId="27" xfId="21" applyNumberFormat="1" applyFont="1" applyFill="1" applyBorder="1" applyAlignment="1" applyProtection="1">
      <alignment horizontal="right"/>
    </xf>
    <xf numFmtId="0" fontId="18" fillId="10" borderId="10" xfId="55" quotePrefix="1" applyNumberFormat="1" applyFont="1" applyFill="1" applyBorder="1" applyAlignment="1" applyProtection="1">
      <alignment horizontal="center"/>
    </xf>
    <xf numFmtId="0" fontId="11" fillId="10" borderId="13" xfId="21" quotePrefix="1" applyNumberFormat="1" applyFont="1" applyFill="1" applyBorder="1" applyAlignment="1" applyProtection="1">
      <alignment horizontal="center"/>
    </xf>
    <xf numFmtId="41" fontId="18" fillId="10" borderId="13" xfId="21" applyFont="1" applyFill="1" applyBorder="1" applyAlignment="1" applyProtection="1">
      <alignment horizontal="center"/>
    </xf>
    <xf numFmtId="2" fontId="11" fillId="10" borderId="3" xfId="21" applyNumberFormat="1" applyFont="1" applyFill="1" applyBorder="1" applyAlignment="1" applyProtection="1">
      <alignment horizontal="center"/>
    </xf>
    <xf numFmtId="41" fontId="13" fillId="10" borderId="27" xfId="21" applyFont="1" applyFill="1" applyBorder="1" applyAlignment="1" applyProtection="1">
      <alignment horizontal="right"/>
    </xf>
    <xf numFmtId="0" fontId="13" fillId="10" borderId="27" xfId="21" applyNumberFormat="1" applyFont="1" applyFill="1" applyBorder="1" applyAlignment="1" applyProtection="1">
      <alignment horizontal="right"/>
    </xf>
    <xf numFmtId="0" fontId="11" fillId="10" borderId="10" xfId="55" applyNumberFormat="1" applyFont="1" applyFill="1" applyBorder="1" applyAlignment="1" applyProtection="1">
      <alignment horizontal="center"/>
    </xf>
    <xf numFmtId="41" fontId="11" fillId="10" borderId="2" xfId="21" applyFont="1" applyFill="1" applyBorder="1" applyAlignment="1" applyProtection="1">
      <alignment horizontal="right"/>
    </xf>
    <xf numFmtId="164" fontId="11" fillId="10" borderId="10" xfId="55" applyFont="1" applyFill="1" applyBorder="1" applyAlignment="1" applyProtection="1">
      <alignment horizontal="center"/>
    </xf>
    <xf numFmtId="0" fontId="11" fillId="10" borderId="21" xfId="0" applyFont="1" applyFill="1" applyBorder="1" applyAlignment="1">
      <alignment horizontal="left" vertical="center"/>
    </xf>
    <xf numFmtId="0" fontId="23" fillId="10" borderId="21" xfId="77" applyFont="1" applyFill="1" applyBorder="1" applyAlignment="1">
      <alignment wrapText="1"/>
    </xf>
    <xf numFmtId="0" fontId="18" fillId="10" borderId="10" xfId="0" applyFont="1" applyFill="1" applyBorder="1" applyAlignment="1">
      <alignment horizontal="center"/>
    </xf>
    <xf numFmtId="0" fontId="17" fillId="31" borderId="10" xfId="0" applyFont="1" applyFill="1" applyBorder="1" applyAlignment="1">
      <alignment horizontal="center"/>
    </xf>
    <xf numFmtId="0" fontId="17" fillId="31" borderId="0" xfId="0" applyFont="1" applyFill="1" applyAlignment="1">
      <alignment horizontal="center"/>
    </xf>
    <xf numFmtId="0" fontId="10" fillId="31" borderId="0" xfId="0" applyFont="1" applyFill="1" applyAlignment="1">
      <alignment horizontal="center"/>
    </xf>
    <xf numFmtId="1" fontId="11" fillId="31" borderId="10" xfId="55" applyNumberFormat="1" applyFont="1" applyFill="1" applyBorder="1" applyAlignment="1" applyProtection="1">
      <alignment horizontal="center"/>
    </xf>
    <xf numFmtId="1" fontId="11" fillId="31" borderId="10" xfId="55" quotePrefix="1" applyNumberFormat="1" applyFont="1" applyFill="1" applyBorder="1" applyAlignment="1" applyProtection="1">
      <alignment horizontal="center"/>
    </xf>
    <xf numFmtId="164" fontId="11" fillId="31" borderId="2" xfId="55" applyFont="1" applyFill="1" applyBorder="1" applyAlignment="1" applyProtection="1">
      <alignment horizontal="center"/>
    </xf>
    <xf numFmtId="1" fontId="18" fillId="31" borderId="10" xfId="55" applyNumberFormat="1" applyFont="1" applyFill="1" applyBorder="1" applyAlignment="1" applyProtection="1">
      <alignment horizontal="center"/>
    </xf>
    <xf numFmtId="2" fontId="11" fillId="31" borderId="10" xfId="55" applyNumberFormat="1" applyFont="1" applyFill="1" applyBorder="1" applyAlignment="1" applyProtection="1">
      <alignment horizontal="center"/>
    </xf>
    <xf numFmtId="164" fontId="18" fillId="31" borderId="10" xfId="55" applyFont="1" applyFill="1" applyBorder="1" applyAlignment="1" applyProtection="1">
      <alignment horizontal="center"/>
    </xf>
    <xf numFmtId="2" fontId="11" fillId="31" borderId="2" xfId="55" applyNumberFormat="1" applyFont="1" applyFill="1" applyBorder="1" applyAlignment="1" applyProtection="1">
      <alignment horizontal="center"/>
    </xf>
    <xf numFmtId="2" fontId="13" fillId="31" borderId="27" xfId="21" applyNumberFormat="1" applyFont="1" applyFill="1" applyBorder="1" applyAlignment="1" applyProtection="1">
      <alignment horizontal="right"/>
    </xf>
    <xf numFmtId="0" fontId="18" fillId="31" borderId="10" xfId="55" applyNumberFormat="1" applyFont="1" applyFill="1" applyBorder="1" applyAlignment="1" applyProtection="1">
      <alignment horizontal="center"/>
    </xf>
    <xf numFmtId="0" fontId="11" fillId="31" borderId="10" xfId="55" quotePrefix="1" applyNumberFormat="1" applyFont="1" applyFill="1" applyBorder="1" applyAlignment="1" applyProtection="1">
      <alignment horizontal="center"/>
    </xf>
    <xf numFmtId="41" fontId="13" fillId="31" borderId="27" xfId="21" applyFont="1" applyFill="1" applyBorder="1" applyAlignment="1" applyProtection="1">
      <alignment horizontal="right"/>
    </xf>
    <xf numFmtId="0" fontId="13" fillId="31" borderId="27" xfId="21" applyNumberFormat="1" applyFont="1" applyFill="1" applyBorder="1" applyAlignment="1" applyProtection="1">
      <alignment horizontal="right"/>
    </xf>
    <xf numFmtId="41" fontId="11" fillId="31" borderId="2" xfId="21" applyFont="1" applyFill="1" applyBorder="1" applyAlignment="1" applyProtection="1">
      <alignment horizontal="right"/>
    </xf>
    <xf numFmtId="164" fontId="11" fillId="31" borderId="10" xfId="55" quotePrefix="1" applyFont="1" applyFill="1" applyBorder="1" applyAlignment="1" applyProtection="1">
      <alignment horizontal="center"/>
    </xf>
    <xf numFmtId="164" fontId="11" fillId="31" borderId="10" xfId="55" applyFont="1" applyFill="1" applyBorder="1" applyAlignment="1" applyProtection="1">
      <alignment horizontal="center"/>
    </xf>
    <xf numFmtId="0" fontId="11" fillId="31" borderId="21" xfId="0" applyFont="1" applyFill="1" applyBorder="1" applyAlignment="1">
      <alignment horizontal="left" vertical="center"/>
    </xf>
    <xf numFmtId="0" fontId="109" fillId="31" borderId="21" xfId="75" applyFill="1" applyBorder="1" applyAlignment="1">
      <alignment wrapText="1"/>
    </xf>
    <xf numFmtId="0" fontId="18" fillId="31" borderId="10" xfId="0" applyFont="1" applyFill="1" applyBorder="1" applyAlignment="1">
      <alignment horizontal="center"/>
    </xf>
    <xf numFmtId="41" fontId="124" fillId="0" borderId="27" xfId="21" applyFont="1" applyBorder="1" applyAlignment="1" applyProtection="1">
      <alignment horizontal="center"/>
    </xf>
    <xf numFmtId="1" fontId="124" fillId="0" borderId="27" xfId="21" applyNumberFormat="1" applyFont="1" applyBorder="1" applyAlignment="1" applyProtection="1">
      <alignment horizontal="center"/>
    </xf>
    <xf numFmtId="2" fontId="124" fillId="0" borderId="27" xfId="21" applyNumberFormat="1" applyFont="1" applyBorder="1" applyAlignment="1" applyProtection="1">
      <alignment horizontal="center"/>
    </xf>
    <xf numFmtId="0" fontId="124" fillId="0" borderId="27" xfId="21" applyNumberFormat="1" applyFont="1" applyBorder="1" applyAlignment="1" applyProtection="1">
      <alignment horizontal="center"/>
    </xf>
    <xf numFmtId="0" fontId="10" fillId="40" borderId="0" xfId="0" applyFont="1" applyFill="1" applyAlignment="1">
      <alignment horizontal="center"/>
    </xf>
    <xf numFmtId="1" fontId="11" fillId="40" borderId="10" xfId="55" applyNumberFormat="1" applyFont="1" applyFill="1" applyBorder="1" applyAlignment="1" applyProtection="1">
      <alignment horizontal="center"/>
    </xf>
    <xf numFmtId="164" fontId="11" fillId="40" borderId="2" xfId="55" applyFont="1" applyFill="1" applyBorder="1" applyAlignment="1" applyProtection="1">
      <alignment horizontal="center"/>
    </xf>
    <xf numFmtId="1" fontId="18" fillId="40" borderId="10" xfId="55" applyNumberFormat="1" applyFont="1" applyFill="1" applyBorder="1" applyAlignment="1" applyProtection="1">
      <alignment horizontal="center"/>
    </xf>
    <xf numFmtId="2" fontId="11" fillId="40" borderId="10" xfId="21" applyNumberFormat="1" applyFont="1" applyFill="1" applyBorder="1" applyAlignment="1" applyProtection="1">
      <alignment horizontal="center"/>
    </xf>
    <xf numFmtId="41" fontId="18" fillId="40" borderId="10" xfId="21" applyFont="1" applyFill="1" applyBorder="1" applyAlignment="1" applyProtection="1">
      <alignment horizontal="center"/>
    </xf>
    <xf numFmtId="2" fontId="11" fillId="40" borderId="2" xfId="21" applyNumberFormat="1" applyFont="1" applyFill="1" applyBorder="1" applyAlignment="1" applyProtection="1">
      <alignment horizontal="center"/>
    </xf>
    <xf numFmtId="164" fontId="18" fillId="40" borderId="10" xfId="55" applyFont="1" applyFill="1" applyBorder="1" applyAlignment="1" applyProtection="1">
      <alignment horizontal="center"/>
    </xf>
    <xf numFmtId="2" fontId="13" fillId="40" borderId="27" xfId="21" applyNumberFormat="1" applyFont="1" applyFill="1" applyBorder="1" applyAlignment="1" applyProtection="1">
      <alignment horizontal="right"/>
    </xf>
    <xf numFmtId="0" fontId="18" fillId="40" borderId="2" xfId="55" applyNumberFormat="1" applyFont="1" applyFill="1" applyBorder="1" applyAlignment="1" applyProtection="1">
      <alignment horizontal="center"/>
    </xf>
    <xf numFmtId="0" fontId="11" fillId="40" borderId="10" xfId="21" quotePrefix="1" applyNumberFormat="1" applyFont="1" applyFill="1" applyBorder="1" applyAlignment="1" applyProtection="1">
      <alignment horizontal="center"/>
    </xf>
    <xf numFmtId="41" fontId="13" fillId="40" borderId="27" xfId="21" applyFont="1" applyFill="1" applyBorder="1" applyAlignment="1" applyProtection="1">
      <alignment horizontal="right"/>
    </xf>
    <xf numFmtId="0" fontId="13" fillId="40" borderId="27" xfId="21" applyNumberFormat="1" applyFont="1" applyFill="1" applyBorder="1" applyAlignment="1" applyProtection="1">
      <alignment horizontal="right"/>
    </xf>
    <xf numFmtId="41" fontId="11" fillId="40" borderId="2" xfId="21" applyFont="1" applyFill="1" applyBorder="1" applyAlignment="1" applyProtection="1">
      <alignment horizontal="right"/>
    </xf>
    <xf numFmtId="164" fontId="11" fillId="40" borderId="10" xfId="55" applyFont="1" applyFill="1" applyBorder="1" applyAlignment="1" applyProtection="1">
      <alignment horizontal="center"/>
    </xf>
    <xf numFmtId="0" fontId="11" fillId="40" borderId="21" xfId="0" applyFont="1" applyFill="1" applyBorder="1" applyAlignment="1">
      <alignment horizontal="left" vertical="center"/>
    </xf>
    <xf numFmtId="0" fontId="109" fillId="40" borderId="21" xfId="75" applyFill="1" applyBorder="1" applyAlignment="1">
      <alignment wrapText="1"/>
    </xf>
    <xf numFmtId="0" fontId="18" fillId="40" borderId="10" xfId="0" applyFont="1" applyFill="1" applyBorder="1" applyAlignment="1">
      <alignment horizontal="center"/>
    </xf>
    <xf numFmtId="41" fontId="116" fillId="0" borderId="98" xfId="0" applyNumberFormat="1" applyFont="1" applyBorder="1" applyAlignment="1">
      <alignment horizontal="center"/>
    </xf>
    <xf numFmtId="0" fontId="11" fillId="36" borderId="2" xfId="21" applyNumberFormat="1" applyFont="1" applyFill="1" applyBorder="1" applyAlignment="1" applyProtection="1">
      <alignment horizontal="right"/>
    </xf>
    <xf numFmtId="0" fontId="11" fillId="0" borderId="99" xfId="0" applyFont="1" applyBorder="1" applyAlignment="1">
      <alignment horizontal="left" vertical="center"/>
    </xf>
    <xf numFmtId="0" fontId="109" fillId="0" borderId="99" xfId="75" applyBorder="1"/>
    <xf numFmtId="0" fontId="11" fillId="4" borderId="99" xfId="0" applyFont="1" applyFill="1" applyBorder="1" applyAlignment="1">
      <alignment horizontal="left" vertical="center"/>
    </xf>
    <xf numFmtId="1" fontId="17" fillId="36" borderId="0" xfId="0" applyNumberFormat="1" applyFont="1" applyFill="1" applyAlignment="1">
      <alignment horizontal="center"/>
    </xf>
    <xf numFmtId="0" fontId="10" fillId="36" borderId="0" xfId="0" applyFont="1" applyFill="1" applyAlignment="1">
      <alignment horizontal="center"/>
    </xf>
    <xf numFmtId="1" fontId="11" fillId="36" borderId="10" xfId="21" applyNumberFormat="1" applyFont="1" applyFill="1" applyBorder="1" applyAlignment="1" applyProtection="1">
      <alignment horizontal="center"/>
    </xf>
    <xf numFmtId="1" fontId="18" fillId="36" borderId="10" xfId="55" applyNumberFormat="1" applyFont="1" applyFill="1" applyBorder="1" applyAlignment="1" applyProtection="1">
      <alignment horizontal="center"/>
    </xf>
    <xf numFmtId="41" fontId="11" fillId="36" borderId="2" xfId="21" applyFont="1" applyFill="1" applyBorder="1" applyAlignment="1" applyProtection="1">
      <alignment horizontal="center"/>
    </xf>
    <xf numFmtId="1" fontId="18" fillId="36" borderId="10" xfId="21" applyNumberFormat="1" applyFont="1" applyFill="1" applyBorder="1" applyAlignment="1" applyProtection="1">
      <alignment horizontal="center"/>
    </xf>
    <xf numFmtId="2" fontId="11" fillId="36" borderId="10" xfId="21" applyNumberFormat="1" applyFont="1" applyFill="1" applyBorder="1" applyAlignment="1" applyProtection="1">
      <alignment horizontal="center"/>
    </xf>
    <xf numFmtId="41" fontId="18" fillId="36" borderId="10" xfId="21" applyFont="1" applyFill="1" applyBorder="1" applyAlignment="1" applyProtection="1">
      <alignment horizontal="center"/>
    </xf>
    <xf numFmtId="2" fontId="11" fillId="36" borderId="2" xfId="21" applyNumberFormat="1" applyFont="1" applyFill="1" applyBorder="1" applyAlignment="1" applyProtection="1">
      <alignment horizontal="center"/>
    </xf>
    <xf numFmtId="164" fontId="18" fillId="36" borderId="10" xfId="55" applyFont="1" applyFill="1" applyBorder="1" applyAlignment="1" applyProtection="1">
      <alignment horizontal="center"/>
    </xf>
    <xf numFmtId="0" fontId="18" fillId="36" borderId="10" xfId="55" quotePrefix="1" applyNumberFormat="1" applyFont="1" applyFill="1" applyBorder="1" applyAlignment="1" applyProtection="1">
      <alignment horizontal="center"/>
    </xf>
    <xf numFmtId="0" fontId="11" fillId="36" borderId="10" xfId="21" quotePrefix="1" applyNumberFormat="1" applyFont="1" applyFill="1" applyBorder="1" applyAlignment="1" applyProtection="1">
      <alignment horizontal="center"/>
    </xf>
    <xf numFmtId="0" fontId="18" fillId="36" borderId="10" xfId="21" quotePrefix="1" applyNumberFormat="1" applyFont="1" applyFill="1" applyBorder="1" applyAlignment="1" applyProtection="1">
      <alignment horizontal="center"/>
    </xf>
    <xf numFmtId="0" fontId="18" fillId="36" borderId="10" xfId="21" applyNumberFormat="1" applyFont="1" applyFill="1" applyBorder="1" applyAlignment="1" applyProtection="1">
      <alignment horizontal="center"/>
    </xf>
    <xf numFmtId="0" fontId="18" fillId="36" borderId="10" xfId="55" applyNumberFormat="1" applyFont="1" applyFill="1" applyBorder="1" applyAlignment="1" applyProtection="1">
      <alignment horizontal="center"/>
    </xf>
    <xf numFmtId="0" fontId="11" fillId="36" borderId="99" xfId="0" applyFont="1" applyFill="1" applyBorder="1" applyAlignment="1">
      <alignment horizontal="left" vertical="center"/>
    </xf>
    <xf numFmtId="0" fontId="23" fillId="36" borderId="99" xfId="75" applyFont="1" applyFill="1" applyBorder="1" applyAlignment="1">
      <alignment wrapText="1"/>
    </xf>
    <xf numFmtId="1" fontId="80" fillId="36" borderId="10" xfId="21" applyNumberFormat="1" applyFont="1" applyFill="1" applyBorder="1" applyAlignment="1" applyProtection="1">
      <alignment horizontal="center"/>
    </xf>
    <xf numFmtId="41" fontId="80" fillId="36" borderId="2" xfId="21" applyFont="1" applyFill="1" applyBorder="1" applyAlignment="1" applyProtection="1">
      <alignment horizontal="center"/>
    </xf>
    <xf numFmtId="2" fontId="80" fillId="36" borderId="10" xfId="21" applyNumberFormat="1" applyFont="1" applyFill="1" applyBorder="1" applyAlignment="1" applyProtection="1">
      <alignment horizontal="center"/>
    </xf>
    <xf numFmtId="41" fontId="80" fillId="36" borderId="10" xfId="21" applyFont="1" applyFill="1" applyBorder="1" applyAlignment="1" applyProtection="1">
      <alignment horizontal="center"/>
    </xf>
    <xf numFmtId="2" fontId="80" fillId="36" borderId="2" xfId="21" applyNumberFormat="1" applyFont="1" applyFill="1" applyBorder="1" applyAlignment="1" applyProtection="1">
      <alignment horizontal="center"/>
    </xf>
    <xf numFmtId="0" fontId="80" fillId="36" borderId="10" xfId="21" applyNumberFormat="1" applyFont="1" applyFill="1" applyBorder="1" applyAlignment="1" applyProtection="1">
      <alignment horizontal="center"/>
    </xf>
    <xf numFmtId="0" fontId="80" fillId="36" borderId="10" xfId="21" quotePrefix="1" applyNumberFormat="1" applyFont="1" applyFill="1" applyBorder="1" applyAlignment="1" applyProtection="1">
      <alignment horizontal="center"/>
    </xf>
    <xf numFmtId="0" fontId="0" fillId="36" borderId="0" xfId="0" applyFill="1" applyAlignment="1"/>
    <xf numFmtId="0" fontId="109" fillId="36" borderId="99" xfId="75" applyFill="1" applyBorder="1"/>
    <xf numFmtId="1" fontId="11" fillId="36" borderId="10" xfId="21" quotePrefix="1" applyNumberFormat="1" applyFont="1" applyFill="1" applyBorder="1" applyAlignment="1" applyProtection="1">
      <alignment horizontal="center"/>
    </xf>
    <xf numFmtId="1" fontId="16" fillId="36" borderId="10" xfId="21" applyNumberFormat="1" applyFont="1" applyFill="1" applyBorder="1" applyAlignment="1" applyProtection="1">
      <alignment horizontal="center"/>
    </xf>
    <xf numFmtId="0" fontId="11" fillId="36" borderId="10" xfId="21" applyNumberFormat="1" applyFont="1" applyFill="1" applyBorder="1" applyAlignment="1" applyProtection="1">
      <alignment horizontal="center"/>
    </xf>
    <xf numFmtId="41" fontId="11" fillId="36" borderId="10" xfId="21" quotePrefix="1" applyFont="1" applyFill="1" applyBorder="1" applyAlignment="1" applyProtection="1">
      <alignment horizontal="center"/>
    </xf>
    <xf numFmtId="41" fontId="11" fillId="36" borderId="10" xfId="21" applyFont="1" applyFill="1" applyBorder="1" applyAlignment="1" applyProtection="1">
      <alignment horizontal="center"/>
    </xf>
    <xf numFmtId="0" fontId="20" fillId="36" borderId="0" xfId="0" applyFont="1" applyFill="1" applyAlignment="1">
      <alignment horizontal="center"/>
    </xf>
    <xf numFmtId="0" fontId="44" fillId="36" borderId="0" xfId="0" applyFont="1" applyFill="1" applyAlignment="1">
      <alignment horizontal="center"/>
    </xf>
    <xf numFmtId="164" fontId="21" fillId="36" borderId="27" xfId="55" applyFont="1" applyFill="1" applyBorder="1" applyAlignment="1" applyProtection="1">
      <alignment horizontal="center"/>
    </xf>
    <xf numFmtId="164" fontId="18" fillId="36" borderId="2" xfId="55" applyFont="1" applyFill="1" applyBorder="1" applyAlignment="1" applyProtection="1">
      <alignment horizontal="center"/>
    </xf>
    <xf numFmtId="1" fontId="21" fillId="36" borderId="27" xfId="55" applyNumberFormat="1" applyFont="1" applyFill="1" applyBorder="1" applyAlignment="1" applyProtection="1">
      <alignment horizontal="center"/>
    </xf>
    <xf numFmtId="2" fontId="21" fillId="36" borderId="27" xfId="55" applyNumberFormat="1" applyFont="1" applyFill="1" applyBorder="1" applyAlignment="1" applyProtection="1">
      <alignment horizontal="center"/>
    </xf>
    <xf numFmtId="0" fontId="21" fillId="36" borderId="27" xfId="55" quotePrefix="1" applyNumberFormat="1" applyFont="1" applyFill="1" applyBorder="1" applyAlignment="1" applyProtection="1">
      <alignment horizontal="center"/>
    </xf>
    <xf numFmtId="0" fontId="18" fillId="36" borderId="99" xfId="0" applyFont="1" applyFill="1" applyBorder="1" applyAlignment="1">
      <alignment horizontal="left" vertical="center"/>
    </xf>
    <xf numFmtId="164" fontId="81" fillId="0" borderId="27" xfId="78" applyFont="1" applyFill="1" applyBorder="1" applyAlignment="1">
      <alignment horizontal="center"/>
    </xf>
    <xf numFmtId="1" fontId="81" fillId="0" borderId="27" xfId="78" applyNumberFormat="1" applyFont="1" applyFill="1" applyBorder="1" applyAlignment="1">
      <alignment horizontal="center"/>
    </xf>
    <xf numFmtId="2" fontId="81" fillId="0" borderId="27" xfId="78" applyNumberFormat="1" applyFont="1" applyFill="1" applyBorder="1" applyAlignment="1">
      <alignment horizontal="center"/>
    </xf>
    <xf numFmtId="0" fontId="81" fillId="0" borderId="27" xfId="78" quotePrefix="1" applyNumberFormat="1" applyFont="1" applyFill="1" applyBorder="1" applyAlignment="1">
      <alignment horizontal="center"/>
    </xf>
    <xf numFmtId="1" fontId="17" fillId="31" borderId="0" xfId="0" applyNumberFormat="1" applyFont="1" applyFill="1" applyAlignment="1">
      <alignment horizontal="center"/>
    </xf>
    <xf numFmtId="0" fontId="10" fillId="31" borderId="0" xfId="63" applyFont="1" applyFill="1" applyAlignment="1">
      <alignment horizontal="center"/>
    </xf>
    <xf numFmtId="164" fontId="13" fillId="31" borderId="27" xfId="55" applyFont="1" applyFill="1" applyBorder="1" applyAlignment="1" applyProtection="1">
      <alignment horizontal="center"/>
    </xf>
    <xf numFmtId="1" fontId="13" fillId="31" borderId="27" xfId="55" applyNumberFormat="1" applyFont="1" applyFill="1" applyBorder="1" applyAlignment="1" applyProtection="1">
      <alignment horizontal="center"/>
    </xf>
    <xf numFmtId="2" fontId="13" fillId="31" borderId="27" xfId="55" applyNumberFormat="1" applyFont="1" applyFill="1" applyBorder="1" applyAlignment="1" applyProtection="1">
      <alignment horizontal="center"/>
    </xf>
    <xf numFmtId="0" fontId="13" fillId="31" borderId="27" xfId="55" quotePrefix="1" applyNumberFormat="1" applyFont="1" applyFill="1" applyBorder="1" applyAlignment="1" applyProtection="1">
      <alignment horizontal="center"/>
    </xf>
    <xf numFmtId="0" fontId="11" fillId="31" borderId="99" xfId="0" applyFont="1" applyFill="1" applyBorder="1" applyAlignment="1">
      <alignment horizontal="left" vertical="center"/>
    </xf>
    <xf numFmtId="0" fontId="109" fillId="31" borderId="99" xfId="75" applyFill="1" applyBorder="1" applyAlignment="1">
      <alignment wrapText="1"/>
    </xf>
    <xf numFmtId="1" fontId="11" fillId="31" borderId="10" xfId="21" applyNumberFormat="1" applyFont="1" applyFill="1" applyBorder="1" applyAlignment="1" applyProtection="1">
      <alignment horizontal="center"/>
    </xf>
    <xf numFmtId="41" fontId="11" fillId="31" borderId="2" xfId="21" applyFont="1" applyFill="1" applyBorder="1" applyAlignment="1" applyProtection="1">
      <alignment horizontal="center"/>
    </xf>
    <xf numFmtId="1" fontId="18" fillId="31" borderId="10" xfId="21" applyNumberFormat="1" applyFont="1" applyFill="1" applyBorder="1" applyAlignment="1" applyProtection="1">
      <alignment horizontal="center"/>
    </xf>
    <xf numFmtId="2" fontId="11" fillId="31" borderId="10" xfId="21" applyNumberFormat="1" applyFont="1" applyFill="1" applyBorder="1" applyAlignment="1" applyProtection="1">
      <alignment horizontal="center"/>
    </xf>
    <xf numFmtId="41" fontId="18" fillId="31" borderId="10" xfId="21" applyFont="1" applyFill="1" applyBorder="1" applyAlignment="1" applyProtection="1">
      <alignment horizontal="center"/>
    </xf>
    <xf numFmtId="2" fontId="11" fillId="31" borderId="2" xfId="21" applyNumberFormat="1" applyFont="1" applyFill="1" applyBorder="1" applyAlignment="1" applyProtection="1">
      <alignment horizontal="center"/>
    </xf>
    <xf numFmtId="0" fontId="18" fillId="31" borderId="10" xfId="21" applyNumberFormat="1" applyFont="1" applyFill="1" applyBorder="1" applyAlignment="1" applyProtection="1">
      <alignment horizontal="center"/>
    </xf>
    <xf numFmtId="0" fontId="11" fillId="31" borderId="10" xfId="21" quotePrefix="1" applyNumberFormat="1" applyFont="1" applyFill="1" applyBorder="1" applyAlignment="1" applyProtection="1">
      <alignment horizontal="center"/>
    </xf>
    <xf numFmtId="41" fontId="11" fillId="31" borderId="10" xfId="21" applyFont="1" applyFill="1" applyBorder="1" applyAlignment="1" applyProtection="1">
      <alignment horizontal="center"/>
    </xf>
    <xf numFmtId="0" fontId="14" fillId="36" borderId="27" xfId="0" applyFont="1" applyFill="1" applyBorder="1" applyAlignment="1"/>
    <xf numFmtId="0" fontId="10" fillId="36" borderId="0" xfId="0" applyFont="1" applyFill="1" applyAlignment="1"/>
    <xf numFmtId="0" fontId="14" fillId="36" borderId="0" xfId="0" applyFont="1" applyFill="1" applyAlignment="1"/>
    <xf numFmtId="41" fontId="13" fillId="36" borderId="27" xfId="21" applyFont="1" applyFill="1" applyBorder="1" applyAlignment="1" applyProtection="1">
      <alignment horizontal="center"/>
    </xf>
    <xf numFmtId="1" fontId="13" fillId="36" borderId="27" xfId="21" applyNumberFormat="1" applyFont="1" applyFill="1" applyBorder="1" applyAlignment="1" applyProtection="1">
      <alignment horizontal="center"/>
    </xf>
    <xf numFmtId="1" fontId="13" fillId="36" borderId="27" xfId="21" applyNumberFormat="1" applyFont="1" applyFill="1" applyBorder="1" applyAlignment="1" applyProtection="1">
      <alignment horizontal="right"/>
    </xf>
    <xf numFmtId="41" fontId="13" fillId="36" borderId="27" xfId="21" quotePrefix="1" applyFont="1" applyFill="1" applyBorder="1" applyAlignment="1" applyProtection="1">
      <alignment horizontal="right"/>
    </xf>
    <xf numFmtId="0" fontId="13" fillId="36" borderId="27" xfId="21" quotePrefix="1" applyNumberFormat="1" applyFont="1" applyFill="1" applyBorder="1" applyAlignment="1" applyProtection="1">
      <alignment horizontal="right"/>
    </xf>
    <xf numFmtId="0" fontId="11" fillId="0" borderId="0" xfId="3" applyFont="1" applyFill="1" applyAlignment="1" applyProtection="1">
      <alignment horizontal="left" vertical="center"/>
    </xf>
    <xf numFmtId="0" fontId="11" fillId="0" borderId="1" xfId="3" applyFont="1" applyFill="1" applyBorder="1" applyAlignment="1" applyProtection="1">
      <alignment horizontal="left" vertical="center"/>
    </xf>
    <xf numFmtId="41" fontId="13" fillId="0" borderId="0" xfId="21" applyFont="1" applyAlignment="1" applyProtection="1">
      <alignment horizontal="center"/>
    </xf>
    <xf numFmtId="17" fontId="11" fillId="0" borderId="0" xfId="0" quotePrefix="1" applyNumberFormat="1" applyFont="1" applyAlignment="1">
      <alignment horizontal="left" vertical="center"/>
    </xf>
    <xf numFmtId="167" fontId="18" fillId="0" borderId="99" xfId="71" applyNumberFormat="1" applyFont="1" applyBorder="1" applyAlignment="1" applyProtection="1">
      <alignment vertical="center"/>
    </xf>
    <xf numFmtId="41" fontId="18" fillId="0" borderId="99" xfId="71" quotePrefix="1" applyFont="1" applyBorder="1" applyAlignment="1" applyProtection="1">
      <alignment vertical="center"/>
    </xf>
    <xf numFmtId="167" fontId="18" fillId="0" borderId="99" xfId="0" applyNumberFormat="1" applyFont="1" applyBorder="1">
      <alignment vertical="center"/>
    </xf>
    <xf numFmtId="167" fontId="18" fillId="0" borderId="99" xfId="22" applyNumberFormat="1" applyFont="1" applyBorder="1" applyAlignment="1" applyProtection="1">
      <alignment vertical="center"/>
    </xf>
    <xf numFmtId="167" fontId="18" fillId="0" borderId="99" xfId="0" quotePrefix="1" applyNumberFormat="1" applyFont="1" applyBorder="1">
      <alignment vertical="center"/>
    </xf>
    <xf numFmtId="167" fontId="18" fillId="0" borderId="99" xfId="71" quotePrefix="1" applyNumberFormat="1" applyFont="1" applyBorder="1" applyAlignment="1" applyProtection="1">
      <alignment vertical="center"/>
    </xf>
    <xf numFmtId="41" fontId="11" fillId="0" borderId="99" xfId="71" applyFont="1" applyBorder="1" applyAlignment="1" applyProtection="1">
      <alignment vertical="center"/>
    </xf>
    <xf numFmtId="41" fontId="18" fillId="0" borderId="99" xfId="22" applyFont="1" applyBorder="1" applyAlignment="1" applyProtection="1">
      <alignment vertical="center"/>
    </xf>
    <xf numFmtId="41" fontId="18" fillId="0" borderId="99" xfId="71" applyFont="1" applyBorder="1" applyAlignment="1" applyProtection="1">
      <alignment vertical="center"/>
    </xf>
    <xf numFmtId="0" fontId="11" fillId="0" borderId="99" xfId="0" applyFont="1" applyBorder="1">
      <alignment vertical="center"/>
    </xf>
    <xf numFmtId="0" fontId="11" fillId="31" borderId="27" xfId="0" applyFont="1" applyFill="1" applyBorder="1">
      <alignment vertical="center"/>
    </xf>
    <xf numFmtId="0" fontId="126" fillId="31" borderId="0" xfId="79" applyFont="1" applyFill="1" applyAlignment="1"/>
    <xf numFmtId="167" fontId="127" fillId="31" borderId="51" xfId="79" applyNumberFormat="1" applyFont="1" applyFill="1" applyBorder="1" applyAlignment="1">
      <alignment horizontal="right"/>
    </xf>
    <xf numFmtId="164" fontId="124" fillId="31" borderId="27" xfId="76" applyFont="1" applyFill="1" applyBorder="1" applyAlignment="1" applyProtection="1">
      <alignment horizontal="right"/>
    </xf>
    <xf numFmtId="167" fontId="127" fillId="31" borderId="51" xfId="76" applyNumberFormat="1" applyFont="1" applyFill="1" applyBorder="1" applyAlignment="1" applyProtection="1">
      <alignment horizontal="right"/>
    </xf>
    <xf numFmtId="167" fontId="128" fillId="31" borderId="51" xfId="79" applyNumberFormat="1" applyFont="1" applyFill="1" applyBorder="1" applyAlignment="1">
      <alignment horizontal="right"/>
    </xf>
    <xf numFmtId="164" fontId="128" fillId="31" borderId="51" xfId="76" applyFont="1" applyFill="1" applyBorder="1" applyAlignment="1" applyProtection="1">
      <alignment horizontal="right"/>
    </xf>
    <xf numFmtId="167" fontId="128" fillId="31" borderId="51" xfId="76" applyNumberFormat="1" applyFont="1" applyFill="1" applyBorder="1" applyAlignment="1" applyProtection="1">
      <alignment horizontal="right"/>
    </xf>
    <xf numFmtId="2" fontId="127" fillId="31" borderId="27" xfId="79" applyNumberFormat="1" applyFont="1" applyFill="1" applyBorder="1" applyAlignment="1">
      <alignment horizontal="right"/>
    </xf>
    <xf numFmtId="164" fontId="127" fillId="31" borderId="51" xfId="76" applyFont="1" applyFill="1" applyBorder="1" applyAlignment="1" applyProtection="1">
      <alignment horizontal="right"/>
    </xf>
    <xf numFmtId="0" fontId="124" fillId="31" borderId="27" xfId="79" applyFont="1" applyFill="1" applyBorder="1" applyAlignment="1"/>
    <xf numFmtId="2" fontId="18" fillId="0" borderId="99" xfId="0" quotePrefix="1" applyNumberFormat="1" applyFont="1" applyBorder="1">
      <alignment vertical="center"/>
    </xf>
    <xf numFmtId="1" fontId="76" fillId="0" borderId="99" xfId="0" applyNumberFormat="1" applyFont="1" applyBorder="1">
      <alignment vertical="center"/>
    </xf>
    <xf numFmtId="41" fontId="18" fillId="0" borderId="99" xfId="0" quotePrefix="1" applyNumberFormat="1" applyFont="1" applyBorder="1">
      <alignment vertical="center"/>
    </xf>
    <xf numFmtId="0" fontId="40" fillId="31" borderId="99" xfId="0" applyFont="1" applyFill="1" applyBorder="1">
      <alignment vertical="center"/>
    </xf>
    <xf numFmtId="0" fontId="11" fillId="31" borderId="0" xfId="0" applyFont="1" applyFill="1">
      <alignment vertical="center"/>
    </xf>
    <xf numFmtId="167" fontId="18" fillId="31" borderId="99" xfId="0" applyNumberFormat="1" applyFont="1" applyFill="1" applyBorder="1">
      <alignment vertical="center"/>
    </xf>
    <xf numFmtId="41" fontId="18" fillId="31" borderId="99" xfId="22" applyFont="1" applyFill="1" applyBorder="1" applyAlignment="1" applyProtection="1">
      <alignment vertical="center"/>
    </xf>
    <xf numFmtId="167" fontId="18" fillId="31" borderId="99" xfId="22" applyNumberFormat="1" applyFont="1" applyFill="1" applyBorder="1" applyAlignment="1" applyProtection="1">
      <alignment vertical="center"/>
    </xf>
    <xf numFmtId="167" fontId="18" fillId="31" borderId="99" xfId="71" applyNumberFormat="1" applyFont="1" applyFill="1" applyBorder="1" applyAlignment="1" applyProtection="1">
      <alignment vertical="center"/>
    </xf>
    <xf numFmtId="41" fontId="18" fillId="31" borderId="99" xfId="71" quotePrefix="1" applyFont="1" applyFill="1" applyBorder="1" applyAlignment="1" applyProtection="1">
      <alignment vertical="center"/>
    </xf>
    <xf numFmtId="167" fontId="18" fillId="31" borderId="99" xfId="0" quotePrefix="1" applyNumberFormat="1" applyFont="1" applyFill="1" applyBorder="1">
      <alignment vertical="center"/>
    </xf>
    <xf numFmtId="167" fontId="18" fillId="31" borderId="99" xfId="71" quotePrefix="1" applyNumberFormat="1" applyFont="1" applyFill="1" applyBorder="1" applyAlignment="1" applyProtection="1">
      <alignment vertical="center"/>
    </xf>
    <xf numFmtId="41" fontId="18" fillId="31" borderId="99" xfId="71" applyFont="1" applyFill="1" applyBorder="1" applyAlignment="1" applyProtection="1">
      <alignment vertical="center"/>
    </xf>
    <xf numFmtId="41" fontId="18" fillId="31" borderId="96" xfId="22" applyFont="1" applyFill="1" applyBorder="1" applyAlignment="1" applyProtection="1">
      <alignment vertical="center"/>
    </xf>
    <xf numFmtId="167" fontId="18" fillId="31" borderId="96" xfId="71" quotePrefix="1" applyNumberFormat="1" applyFont="1" applyFill="1" applyBorder="1" applyAlignment="1" applyProtection="1">
      <alignment vertical="center"/>
    </xf>
    <xf numFmtId="2" fontId="18" fillId="31" borderId="99" xfId="0" quotePrefix="1" applyNumberFormat="1" applyFont="1" applyFill="1" applyBorder="1">
      <alignment vertical="center"/>
    </xf>
    <xf numFmtId="1" fontId="76" fillId="31" borderId="99" xfId="0" applyNumberFormat="1" applyFont="1" applyFill="1" applyBorder="1">
      <alignment vertical="center"/>
    </xf>
    <xf numFmtId="41" fontId="18" fillId="31" borderId="99" xfId="0" quotePrefix="1" applyNumberFormat="1" applyFont="1" applyFill="1" applyBorder="1">
      <alignment vertical="center"/>
    </xf>
    <xf numFmtId="0" fontId="11" fillId="31" borderId="99" xfId="0" applyFont="1" applyFill="1" applyBorder="1">
      <alignment vertical="center"/>
    </xf>
    <xf numFmtId="0" fontId="18" fillId="31" borderId="10" xfId="0" applyFont="1" applyFill="1" applyBorder="1" applyAlignment="1">
      <alignment horizontal="center" vertical="center"/>
    </xf>
    <xf numFmtId="0" fontId="40" fillId="31" borderId="0" xfId="0" applyFont="1" applyFill="1">
      <alignment vertical="center"/>
    </xf>
    <xf numFmtId="167" fontId="80" fillId="0" borderId="99" xfId="0" applyNumberFormat="1" applyFont="1" applyBorder="1">
      <alignment vertical="center"/>
    </xf>
    <xf numFmtId="41" fontId="80" fillId="0" borderId="99" xfId="22" applyFont="1" applyBorder="1" applyAlignment="1" applyProtection="1">
      <alignment vertical="center"/>
    </xf>
    <xf numFmtId="167" fontId="80" fillId="0" borderId="99" xfId="22" applyNumberFormat="1" applyFont="1" applyBorder="1" applyAlignment="1" applyProtection="1">
      <alignment vertical="center"/>
    </xf>
    <xf numFmtId="167" fontId="80" fillId="0" borderId="99" xfId="71" applyNumberFormat="1" applyFont="1" applyBorder="1" applyAlignment="1" applyProtection="1">
      <alignment vertical="center"/>
    </xf>
    <xf numFmtId="41" fontId="80" fillId="0" borderId="99" xfId="71" quotePrefix="1" applyFont="1" applyBorder="1" applyAlignment="1" applyProtection="1">
      <alignment vertical="center"/>
    </xf>
    <xf numFmtId="167" fontId="80" fillId="0" borderId="99" xfId="0" quotePrefix="1" applyNumberFormat="1" applyFont="1" applyBorder="1">
      <alignment vertical="center"/>
    </xf>
    <xf numFmtId="167" fontId="80" fillId="0" borderId="99" xfId="71" quotePrefix="1" applyNumberFormat="1" applyFont="1" applyBorder="1" applyAlignment="1" applyProtection="1">
      <alignment vertical="center"/>
    </xf>
    <xf numFmtId="41" fontId="80" fillId="0" borderId="99" xfId="71" applyFont="1" applyBorder="1" applyAlignment="1" applyProtection="1">
      <alignment vertical="center"/>
    </xf>
    <xf numFmtId="2" fontId="80" fillId="0" borderId="99" xfId="0" quotePrefix="1" applyNumberFormat="1" applyFont="1" applyBorder="1">
      <alignment vertical="center"/>
    </xf>
    <xf numFmtId="167" fontId="21" fillId="2" borderId="51" xfId="0" quotePrefix="1" applyNumberFormat="1" applyFont="1" applyFill="1" applyBorder="1" applyAlignment="1">
      <alignment horizontal="right"/>
    </xf>
    <xf numFmtId="164" fontId="13" fillId="2" borderId="27" xfId="55" applyFont="1" applyFill="1" applyBorder="1" applyAlignment="1" applyProtection="1">
      <alignment horizontal="right"/>
    </xf>
    <xf numFmtId="167" fontId="21" fillId="2" borderId="51" xfId="55" quotePrefix="1" applyNumberFormat="1" applyFont="1" applyFill="1" applyBorder="1" applyAlignment="1" applyProtection="1">
      <alignment horizontal="right"/>
    </xf>
    <xf numFmtId="167" fontId="21" fillId="2" borderId="51" xfId="55" applyNumberFormat="1" applyFont="1" applyFill="1" applyBorder="1" applyAlignment="1" applyProtection="1">
      <alignment horizontal="right"/>
    </xf>
    <xf numFmtId="167" fontId="18" fillId="2" borderId="51" xfId="0" quotePrefix="1" applyNumberFormat="1" applyFont="1" applyFill="1" applyBorder="1" applyAlignment="1">
      <alignment horizontal="right"/>
    </xf>
    <xf numFmtId="164" fontId="18" fillId="2" borderId="51" xfId="55" quotePrefix="1" applyFont="1" applyFill="1" applyBorder="1" applyAlignment="1" applyProtection="1">
      <alignment horizontal="right"/>
    </xf>
    <xf numFmtId="167" fontId="18" fillId="2" borderId="51" xfId="55" quotePrefix="1" applyNumberFormat="1" applyFont="1" applyFill="1" applyBorder="1" applyAlignment="1" applyProtection="1">
      <alignment horizontal="right"/>
    </xf>
    <xf numFmtId="2" fontId="21" fillId="2" borderId="27" xfId="0" quotePrefix="1" applyNumberFormat="1" applyFont="1" applyFill="1" applyBorder="1" applyAlignment="1">
      <alignment horizontal="right"/>
    </xf>
    <xf numFmtId="164" fontId="21" fillId="2" borderId="51" xfId="55" quotePrefix="1" applyFont="1" applyFill="1" applyBorder="1" applyAlignment="1" applyProtection="1">
      <alignment horizontal="right"/>
    </xf>
    <xf numFmtId="164" fontId="18" fillId="31" borderId="99" xfId="52" applyFont="1" applyFill="1" applyBorder="1" applyAlignment="1" applyProtection="1">
      <alignment vertical="center"/>
    </xf>
    <xf numFmtId="164" fontId="119" fillId="31" borderId="27" xfId="74" applyNumberFormat="1" applyFont="1" applyFill="1" applyBorder="1" applyAlignment="1" applyProtection="1">
      <alignment vertical="center"/>
    </xf>
    <xf numFmtId="167" fontId="18" fillId="31" borderId="99" xfId="52" applyNumberFormat="1" applyFont="1" applyFill="1" applyBorder="1" applyAlignment="1" applyProtection="1">
      <alignment vertical="center"/>
    </xf>
    <xf numFmtId="167" fontId="18" fillId="31" borderId="99" xfId="55" applyNumberFormat="1" applyFont="1" applyFill="1" applyBorder="1" applyAlignment="1" applyProtection="1">
      <alignment vertical="center"/>
    </xf>
    <xf numFmtId="164" fontId="18" fillId="31" borderId="99" xfId="55" quotePrefix="1" applyFont="1" applyFill="1" applyBorder="1" applyAlignment="1" applyProtection="1">
      <alignment vertical="center"/>
    </xf>
    <xf numFmtId="164" fontId="120" fillId="31" borderId="27" xfId="74" applyNumberFormat="1" applyFont="1" applyFill="1" applyBorder="1" applyAlignment="1" applyProtection="1">
      <alignment vertical="center"/>
    </xf>
    <xf numFmtId="167" fontId="121" fillId="31" borderId="99" xfId="0" quotePrefix="1" applyNumberFormat="1" applyFont="1" applyFill="1" applyBorder="1">
      <alignment vertical="center"/>
    </xf>
    <xf numFmtId="164" fontId="121" fillId="31" borderId="99" xfId="55" quotePrefix="1" applyFont="1" applyFill="1" applyBorder="1" applyAlignment="1" applyProtection="1">
      <alignment vertical="center"/>
    </xf>
    <xf numFmtId="167" fontId="121" fillId="31" borderId="99" xfId="55" quotePrefix="1" applyNumberFormat="1" applyFont="1" applyFill="1" applyBorder="1" applyAlignment="1" applyProtection="1">
      <alignment vertical="center"/>
    </xf>
    <xf numFmtId="164" fontId="122" fillId="31" borderId="27" xfId="74" applyNumberFormat="1" applyFont="1" applyFill="1" applyBorder="1" applyAlignment="1" applyProtection="1">
      <alignment vertical="center"/>
    </xf>
    <xf numFmtId="167" fontId="18" fillId="31" borderId="99" xfId="55" quotePrefix="1" applyNumberFormat="1" applyFont="1" applyFill="1" applyBorder="1" applyAlignment="1" applyProtection="1">
      <alignment vertical="center"/>
    </xf>
    <xf numFmtId="164" fontId="119" fillId="31" borderId="51" xfId="74" quotePrefix="1" applyNumberFormat="1" applyFont="1" applyFill="1" applyBorder="1" applyAlignment="1" applyProtection="1">
      <alignment vertical="center"/>
    </xf>
    <xf numFmtId="167" fontId="18" fillId="31" borderId="96" xfId="55" quotePrefix="1" applyNumberFormat="1" applyFont="1" applyFill="1" applyBorder="1" applyAlignment="1" applyProtection="1">
      <alignment vertical="center"/>
    </xf>
    <xf numFmtId="164" fontId="18" fillId="31" borderId="99" xfId="0" quotePrefix="1" applyNumberFormat="1" applyFont="1" applyFill="1" applyBorder="1">
      <alignment vertical="center"/>
    </xf>
    <xf numFmtId="164" fontId="82" fillId="31" borderId="27" xfId="74" applyNumberFormat="1" applyFont="1" applyFill="1" applyBorder="1" applyAlignment="1" applyProtection="1">
      <alignment vertical="center"/>
    </xf>
    <xf numFmtId="164" fontId="11" fillId="31" borderId="27" xfId="55" applyFont="1" applyFill="1" applyBorder="1" applyAlignment="1" applyProtection="1">
      <alignment vertical="center"/>
    </xf>
    <xf numFmtId="167" fontId="18" fillId="31" borderId="93" xfId="0" applyNumberFormat="1" applyFont="1" applyFill="1" applyBorder="1">
      <alignment vertical="center"/>
    </xf>
    <xf numFmtId="41" fontId="11" fillId="31" borderId="88" xfId="0" applyNumberFormat="1" applyFont="1" applyFill="1" applyBorder="1">
      <alignment vertical="center"/>
    </xf>
    <xf numFmtId="41" fontId="18" fillId="31" borderId="93" xfId="0" applyNumberFormat="1" applyFont="1" applyFill="1" applyBorder="1">
      <alignment vertical="center"/>
    </xf>
    <xf numFmtId="2" fontId="18" fillId="31" borderId="88" xfId="0" applyNumberFormat="1" applyFont="1" applyFill="1" applyBorder="1">
      <alignment vertical="center"/>
    </xf>
    <xf numFmtId="0" fontId="80" fillId="31" borderId="0" xfId="0" applyFont="1" applyFill="1">
      <alignment vertical="center"/>
    </xf>
    <xf numFmtId="1" fontId="80" fillId="31" borderId="51" xfId="63" applyNumberFormat="1" applyFont="1" applyFill="1" applyBorder="1">
      <alignment vertical="center"/>
    </xf>
    <xf numFmtId="1" fontId="80" fillId="31" borderId="27" xfId="60" applyNumberFormat="1" applyFont="1" applyFill="1" applyBorder="1" applyAlignment="1" applyProtection="1">
      <alignment vertical="center"/>
    </xf>
    <xf numFmtId="1" fontId="80" fillId="31" borderId="51" xfId="60" applyNumberFormat="1" applyFont="1" applyFill="1" applyBorder="1" applyAlignment="1" applyProtection="1">
      <alignment vertical="center"/>
    </xf>
    <xf numFmtId="164" fontId="80" fillId="31" borderId="27" xfId="60" applyNumberFormat="1" applyFont="1" applyFill="1" applyBorder="1" applyAlignment="1" applyProtection="1">
      <alignment vertical="center"/>
    </xf>
    <xf numFmtId="164" fontId="80" fillId="31" borderId="99" xfId="63" applyNumberFormat="1" applyFont="1" applyFill="1" applyBorder="1">
      <alignment vertical="center"/>
    </xf>
    <xf numFmtId="0" fontId="80" fillId="31" borderId="99" xfId="0" applyFont="1" applyFill="1" applyBorder="1">
      <alignment vertical="center"/>
    </xf>
    <xf numFmtId="0" fontId="11" fillId="0" borderId="99" xfId="3" applyFont="1" applyFill="1" applyBorder="1" applyAlignment="1" applyProtection="1">
      <alignment vertical="center" wrapText="1"/>
    </xf>
    <xf numFmtId="0" fontId="11" fillId="0" borderId="100" xfId="3" applyFont="1" applyFill="1" applyBorder="1" applyAlignment="1" applyProtection="1">
      <alignment vertical="center" wrapText="1"/>
    </xf>
    <xf numFmtId="41" fontId="13" fillId="4" borderId="27" xfId="1" applyFont="1" applyFill="1" applyBorder="1" applyAlignment="1" applyProtection="1">
      <alignment horizontal="right"/>
    </xf>
    <xf numFmtId="0" fontId="13" fillId="3" borderId="9" xfId="3" applyFont="1" applyFill="1" applyBorder="1" applyAlignment="1" applyProtection="1">
      <alignment horizontal="center" vertical="center" wrapText="1"/>
    </xf>
    <xf numFmtId="0" fontId="13" fillId="3" borderId="15" xfId="3" applyFont="1" applyFill="1" applyBorder="1" applyAlignment="1" applyProtection="1">
      <alignment horizontal="center" vertical="center" wrapText="1"/>
    </xf>
    <xf numFmtId="0" fontId="13" fillId="3" borderId="20" xfId="3" applyFont="1" applyFill="1" applyBorder="1" applyAlignment="1" applyProtection="1">
      <alignment horizontal="center" vertical="center" wrapText="1"/>
    </xf>
    <xf numFmtId="0" fontId="13" fillId="3" borderId="10" xfId="3" applyFont="1" applyFill="1" applyBorder="1" applyAlignment="1" applyProtection="1">
      <alignment horizontal="center" vertical="center"/>
    </xf>
    <xf numFmtId="0" fontId="13" fillId="3" borderId="4" xfId="3" applyFont="1" applyFill="1" applyBorder="1" applyAlignment="1" applyProtection="1">
      <alignment horizontal="center" vertical="center"/>
    </xf>
    <xf numFmtId="0" fontId="13" fillId="3" borderId="5" xfId="3" applyFont="1" applyFill="1" applyBorder="1" applyAlignment="1" applyProtection="1">
      <alignment horizontal="center" vertical="center"/>
    </xf>
    <xf numFmtId="0" fontId="13" fillId="3" borderId="6" xfId="3" applyFont="1" applyFill="1" applyBorder="1" applyAlignment="1" applyProtection="1">
      <alignment horizontal="center" vertical="center"/>
    </xf>
    <xf numFmtId="0" fontId="13" fillId="3" borderId="2" xfId="3" applyFont="1" applyFill="1" applyBorder="1" applyAlignment="1" applyProtection="1">
      <alignment horizontal="center" vertical="center" wrapText="1"/>
    </xf>
    <xf numFmtId="0" fontId="13" fillId="3" borderId="13" xfId="3" applyFont="1" applyFill="1" applyBorder="1" applyAlignment="1" applyProtection="1">
      <alignment horizontal="center" vertical="center" wrapText="1"/>
    </xf>
    <xf numFmtId="0" fontId="13" fillId="3" borderId="12" xfId="3" applyFont="1" applyFill="1" applyBorder="1" applyAlignment="1" applyProtection="1">
      <alignment horizontal="center" vertical="center" wrapText="1"/>
    </xf>
    <xf numFmtId="41" fontId="13" fillId="3" borderId="3" xfId="1" applyFont="1" applyFill="1" applyBorder="1" applyAlignment="1" applyProtection="1">
      <alignment horizontal="center" vertical="center" wrapText="1"/>
    </xf>
    <xf numFmtId="41" fontId="13" fillId="3" borderId="12" xfId="1" applyFont="1" applyFill="1" applyBorder="1" applyAlignment="1" applyProtection="1">
      <alignment horizontal="center" vertical="center" wrapText="1"/>
    </xf>
    <xf numFmtId="41" fontId="13" fillId="3" borderId="2" xfId="1" applyFont="1" applyFill="1" applyBorder="1" applyAlignment="1" applyProtection="1">
      <alignment horizontal="center" vertical="center" wrapText="1"/>
    </xf>
    <xf numFmtId="41" fontId="13" fillId="3" borderId="10" xfId="1" applyFont="1" applyFill="1" applyBorder="1" applyAlignment="1" applyProtection="1">
      <alignment horizontal="center" vertical="center" wrapText="1"/>
    </xf>
    <xf numFmtId="0" fontId="13" fillId="3" borderId="2" xfId="3" applyFont="1" applyFill="1" applyBorder="1" applyAlignment="1" applyProtection="1">
      <alignment horizontal="center" vertical="center"/>
    </xf>
    <xf numFmtId="41" fontId="13" fillId="3" borderId="13" xfId="1" applyFont="1" applyFill="1" applyBorder="1" applyAlignment="1" applyProtection="1">
      <alignment horizontal="center" vertical="center" wrapText="1"/>
    </xf>
    <xf numFmtId="0" fontId="13" fillId="3" borderId="13" xfId="3" applyFont="1" applyFill="1" applyBorder="1" applyAlignment="1" applyProtection="1">
      <alignment horizontal="center" wrapText="1"/>
    </xf>
    <xf numFmtId="0" fontId="13" fillId="3" borderId="12" xfId="3" applyFont="1" applyFill="1" applyBorder="1" applyAlignment="1" applyProtection="1">
      <alignment horizontal="center" wrapText="1"/>
    </xf>
    <xf numFmtId="0" fontId="13" fillId="3" borderId="16" xfId="3" applyFont="1" applyFill="1" applyBorder="1" applyAlignment="1" applyProtection="1">
      <alignment horizontal="center" vertical="center" wrapText="1"/>
    </xf>
    <xf numFmtId="0" fontId="13" fillId="3" borderId="17" xfId="3" applyFont="1" applyFill="1" applyBorder="1" applyAlignment="1" applyProtection="1">
      <alignment horizontal="center" vertical="center" wrapText="1"/>
    </xf>
    <xf numFmtId="0" fontId="13" fillId="3" borderId="10" xfId="3" applyFont="1" applyFill="1" applyBorder="1" applyAlignment="1" applyProtection="1">
      <alignment horizontal="center" vertical="center" wrapText="1"/>
    </xf>
    <xf numFmtId="0" fontId="11" fillId="2" borderId="0" xfId="0" applyFont="1" applyFill="1" applyAlignment="1">
      <alignment horizontal="left"/>
    </xf>
    <xf numFmtId="0" fontId="13" fillId="3" borderId="2" xfId="3" applyFont="1" applyFill="1" applyBorder="1" applyAlignment="1" applyProtection="1">
      <alignment horizontal="center" wrapText="1"/>
    </xf>
    <xf numFmtId="0" fontId="13" fillId="3" borderId="4" xfId="3" applyFont="1" applyFill="1" applyBorder="1" applyAlignment="1" applyProtection="1">
      <alignment horizontal="center" vertical="center" wrapText="1"/>
    </xf>
    <xf numFmtId="0" fontId="13" fillId="3" borderId="5" xfId="3" applyFont="1" applyFill="1" applyBorder="1" applyAlignment="1" applyProtection="1">
      <alignment horizontal="center" vertical="center" wrapText="1"/>
    </xf>
    <xf numFmtId="41" fontId="13" fillId="3" borderId="11" xfId="1" applyFont="1" applyFill="1" applyBorder="1" applyAlignment="1" applyProtection="1">
      <alignment horizontal="center" vertical="center" wrapText="1"/>
    </xf>
    <xf numFmtId="0" fontId="11" fillId="3" borderId="2" xfId="0" applyFont="1" applyFill="1" applyBorder="1" applyAlignment="1">
      <alignment wrapText="1"/>
    </xf>
    <xf numFmtId="17" fontId="14" fillId="2" borderId="0" xfId="0" quotePrefix="1" applyNumberFormat="1" applyFont="1" applyFill="1" applyAlignment="1">
      <alignment horizontal="left"/>
    </xf>
    <xf numFmtId="0" fontId="14" fillId="2" borderId="0" xfId="0" applyFont="1" applyFill="1" applyAlignment="1">
      <alignment horizontal="left"/>
    </xf>
    <xf numFmtId="0" fontId="13" fillId="3" borderId="7" xfId="3" applyFont="1" applyFill="1" applyBorder="1" applyAlignment="1" applyProtection="1">
      <alignment horizontal="center" vertical="center" wrapText="1"/>
    </xf>
    <xf numFmtId="0" fontId="13" fillId="3" borderId="8" xfId="3" applyFont="1" applyFill="1" applyBorder="1" applyAlignment="1" applyProtection="1">
      <alignment horizontal="center" vertical="center" wrapText="1"/>
    </xf>
    <xf numFmtId="0" fontId="13" fillId="3" borderId="6" xfId="3" applyFont="1" applyFill="1" applyBorder="1" applyAlignment="1" applyProtection="1">
      <alignment horizontal="center" vertical="center" wrapText="1"/>
    </xf>
    <xf numFmtId="0" fontId="11" fillId="2" borderId="0" xfId="0" applyFont="1" applyFill="1" applyAlignment="1">
      <alignment horizontal="center"/>
    </xf>
    <xf numFmtId="0" fontId="13" fillId="3" borderId="11" xfId="3" applyFont="1" applyFill="1" applyBorder="1" applyAlignment="1" applyProtection="1">
      <alignment horizontal="center" vertical="center" wrapText="1"/>
    </xf>
    <xf numFmtId="0" fontId="13" fillId="3" borderId="14" xfId="3" applyFont="1" applyFill="1" applyBorder="1" applyAlignment="1" applyProtection="1">
      <alignment horizontal="center" vertical="center" wrapText="1"/>
    </xf>
    <xf numFmtId="0" fontId="13" fillId="3" borderId="18" xfId="3" applyFont="1" applyFill="1" applyBorder="1" applyAlignment="1" applyProtection="1">
      <alignment horizontal="center" vertical="center" wrapText="1"/>
    </xf>
    <xf numFmtId="0" fontId="13" fillId="3" borderId="19" xfId="3" applyFont="1" applyFill="1" applyBorder="1" applyAlignment="1" applyProtection="1">
      <alignment horizontal="center" vertical="center" wrapText="1"/>
    </xf>
    <xf numFmtId="17" fontId="14" fillId="2" borderId="0" xfId="0" applyNumberFormat="1" applyFont="1" applyFill="1" applyAlignment="1">
      <alignment horizontal="left"/>
    </xf>
    <xf numFmtId="0" fontId="13" fillId="2" borderId="27" xfId="0" applyFont="1" applyFill="1" applyBorder="1" applyAlignment="1">
      <alignment horizontal="center"/>
    </xf>
    <xf numFmtId="41" fontId="13" fillId="3" borderId="14" xfId="1" applyFont="1" applyFill="1" applyBorder="1" applyAlignment="1" applyProtection="1">
      <alignment horizontal="center" vertical="center" wrapText="1"/>
    </xf>
    <xf numFmtId="41" fontId="13" fillId="3" borderId="25" xfId="1" applyFont="1" applyFill="1" applyBorder="1" applyAlignment="1" applyProtection="1">
      <alignment horizontal="center" vertical="center" wrapText="1"/>
    </xf>
    <xf numFmtId="41" fontId="13" fillId="3" borderId="35" xfId="1" applyFont="1" applyFill="1" applyBorder="1" applyAlignment="1" applyProtection="1">
      <alignment horizontal="center" vertical="center" wrapText="1"/>
    </xf>
    <xf numFmtId="41" fontId="13" fillId="3" borderId="19" xfId="1" applyFont="1" applyFill="1" applyBorder="1" applyAlignment="1" applyProtection="1">
      <alignment horizontal="center" vertical="center" wrapText="1"/>
    </xf>
    <xf numFmtId="41" fontId="13" fillId="3" borderId="30" xfId="1" applyFont="1" applyFill="1" applyBorder="1" applyAlignment="1" applyProtection="1">
      <alignment horizontal="center" vertical="center" wrapText="1"/>
    </xf>
    <xf numFmtId="41" fontId="13" fillId="3" borderId="36" xfId="1" applyFont="1" applyFill="1" applyBorder="1" applyAlignment="1" applyProtection="1">
      <alignment horizontal="center" vertical="center" wrapText="1"/>
    </xf>
    <xf numFmtId="0" fontId="11" fillId="3" borderId="10" xfId="0" applyFont="1" applyFill="1" applyBorder="1" applyAlignment="1"/>
    <xf numFmtId="41" fontId="13" fillId="3" borderId="33" xfId="1" applyFont="1" applyFill="1" applyBorder="1" applyAlignment="1" applyProtection="1">
      <alignment horizontal="center" vertical="center" wrapText="1"/>
    </xf>
    <xf numFmtId="41" fontId="13" fillId="3" borderId="29" xfId="1" applyFont="1" applyFill="1" applyBorder="1" applyAlignment="1" applyProtection="1">
      <alignment horizontal="center" vertical="center" wrapText="1"/>
    </xf>
    <xf numFmtId="41" fontId="13" fillId="3" borderId="34" xfId="1" applyFont="1" applyFill="1" applyBorder="1" applyAlignment="1" applyProtection="1">
      <alignment horizontal="center" vertical="center" wrapText="1"/>
    </xf>
    <xf numFmtId="0" fontId="13" fillId="3" borderId="33" xfId="3" applyFont="1" applyFill="1" applyBorder="1" applyAlignment="1" applyProtection="1">
      <alignment horizontal="center" vertical="center" wrapText="1"/>
    </xf>
    <xf numFmtId="0" fontId="13" fillId="3" borderId="34" xfId="3" applyFont="1" applyFill="1" applyBorder="1" applyAlignment="1" applyProtection="1">
      <alignment horizontal="center" vertical="center" wrapText="1"/>
    </xf>
    <xf numFmtId="0" fontId="13" fillId="3" borderId="24" xfId="3" applyFont="1" applyFill="1" applyBorder="1" applyAlignment="1" applyProtection="1">
      <alignment horizontal="center" vertical="center" wrapText="1"/>
    </xf>
    <xf numFmtId="0" fontId="13" fillId="3" borderId="36" xfId="3" applyFont="1" applyFill="1" applyBorder="1" applyAlignment="1" applyProtection="1">
      <alignment horizontal="center" vertical="center" wrapText="1"/>
    </xf>
    <xf numFmtId="41" fontId="13" fillId="3" borderId="28" xfId="1" applyFont="1" applyFill="1" applyBorder="1" applyAlignment="1" applyProtection="1">
      <alignment horizontal="center" vertical="center" wrapText="1"/>
    </xf>
    <xf numFmtId="41" fontId="13" fillId="3" borderId="31" xfId="1" applyFont="1" applyFill="1" applyBorder="1" applyAlignment="1" applyProtection="1">
      <alignment horizontal="center" vertical="center" wrapText="1"/>
    </xf>
    <xf numFmtId="41" fontId="13" fillId="3" borderId="32" xfId="1" applyFont="1" applyFill="1" applyBorder="1" applyAlignment="1" applyProtection="1">
      <alignment horizontal="center" vertical="center" wrapText="1"/>
    </xf>
    <xf numFmtId="0" fontId="11" fillId="3" borderId="2" xfId="0" applyFont="1" applyFill="1" applyBorder="1" applyAlignment="1"/>
    <xf numFmtId="0" fontId="13" fillId="0" borderId="28" xfId="3" applyFont="1" applyFill="1" applyBorder="1" applyAlignment="1" applyProtection="1">
      <alignment horizontal="center" vertical="center" wrapText="1"/>
    </xf>
    <xf numFmtId="0" fontId="13" fillId="0" borderId="32" xfId="3" applyFont="1" applyFill="1" applyBorder="1" applyAlignment="1" applyProtection="1">
      <alignment horizontal="center" vertical="center" wrapText="1"/>
    </xf>
    <xf numFmtId="0" fontId="13" fillId="0" borderId="3" xfId="3" applyFont="1" applyFill="1" applyBorder="1" applyAlignment="1" applyProtection="1">
      <alignment horizontal="center" vertical="center" wrapText="1"/>
    </xf>
    <xf numFmtId="0" fontId="13" fillId="0" borderId="38" xfId="3" applyFont="1" applyFill="1" applyBorder="1" applyAlignment="1" applyProtection="1">
      <alignment horizontal="center" vertical="center" wrapText="1"/>
    </xf>
    <xf numFmtId="0" fontId="13" fillId="0" borderId="33" xfId="3" applyFont="1" applyFill="1" applyBorder="1" applyAlignment="1" applyProtection="1">
      <alignment horizontal="center" vertical="center" wrapText="1"/>
    </xf>
    <xf numFmtId="0" fontId="13" fillId="0" borderId="29" xfId="3" applyFont="1" applyFill="1" applyBorder="1" applyAlignment="1" applyProtection="1">
      <alignment horizontal="center" vertical="center" wrapText="1"/>
    </xf>
    <xf numFmtId="0" fontId="13" fillId="0" borderId="34" xfId="3" applyFont="1" applyFill="1" applyBorder="1" applyAlignment="1" applyProtection="1">
      <alignment horizontal="center" vertical="center" wrapText="1"/>
    </xf>
    <xf numFmtId="0" fontId="13" fillId="0" borderId="11" xfId="3" applyFont="1" applyFill="1" applyBorder="1" applyAlignment="1" applyProtection="1">
      <alignment horizontal="center" vertical="center" wrapText="1"/>
    </xf>
    <xf numFmtId="0" fontId="13" fillId="0" borderId="2" xfId="3" applyFont="1" applyFill="1" applyBorder="1" applyAlignment="1" applyProtection="1">
      <alignment horizontal="center" vertical="center"/>
    </xf>
    <xf numFmtId="0" fontId="13" fillId="0" borderId="10" xfId="3" applyFont="1" applyFill="1" applyBorder="1" applyAlignment="1" applyProtection="1">
      <alignment horizontal="center" vertical="center"/>
    </xf>
    <xf numFmtId="0" fontId="11" fillId="0" borderId="4" xfId="3" applyFont="1" applyFill="1" applyBorder="1" applyAlignment="1" applyProtection="1">
      <alignment horizontal="left" vertical="center" wrapText="1"/>
    </xf>
    <xf numFmtId="0" fontId="11" fillId="0" borderId="10" xfId="3" applyFont="1" applyFill="1" applyBorder="1" applyAlignment="1" applyProtection="1">
      <alignment horizontal="left" vertical="center" wrapText="1"/>
    </xf>
    <xf numFmtId="0" fontId="13" fillId="0" borderId="99" xfId="3" applyFont="1" applyFill="1" applyBorder="1" applyAlignment="1" applyProtection="1">
      <alignment horizontal="center" vertical="center" wrapText="1"/>
    </xf>
    <xf numFmtId="0" fontId="13" fillId="0" borderId="31" xfId="3" applyFont="1" applyFill="1" applyBorder="1" applyAlignment="1" applyProtection="1">
      <alignment horizontal="center" vertical="center" wrapText="1"/>
    </xf>
    <xf numFmtId="0" fontId="11" fillId="0" borderId="11" xfId="3" applyFont="1" applyFill="1" applyBorder="1" applyAlignment="1" applyProtection="1">
      <alignment horizontal="center" vertical="center" wrapText="1"/>
    </xf>
    <xf numFmtId="0" fontId="11" fillId="0" borderId="12" xfId="3" applyFont="1" applyFill="1" applyBorder="1" applyAlignment="1" applyProtection="1">
      <alignment horizontal="center" vertical="center" wrapText="1"/>
    </xf>
    <xf numFmtId="0" fontId="13" fillId="0" borderId="18" xfId="3" applyFont="1" applyFill="1" applyBorder="1" applyAlignment="1" applyProtection="1">
      <alignment horizontal="center" vertical="center" wrapText="1"/>
    </xf>
    <xf numFmtId="0" fontId="13" fillId="0" borderId="24" xfId="3" applyFont="1" applyFill="1" applyBorder="1" applyAlignment="1" applyProtection="1">
      <alignment horizontal="center" vertical="center" wrapText="1"/>
    </xf>
    <xf numFmtId="0" fontId="13" fillId="0" borderId="27" xfId="3" applyFont="1" applyFill="1" applyBorder="1" applyAlignment="1" applyProtection="1">
      <alignment horizontal="center" vertical="center" wrapText="1"/>
    </xf>
    <xf numFmtId="0" fontId="10" fillId="0" borderId="0" xfId="0" applyFont="1" applyAlignment="1">
      <alignment horizontal="center"/>
    </xf>
    <xf numFmtId="0" fontId="13" fillId="6" borderId="28" xfId="3" applyFont="1" applyBorder="1" applyAlignment="1" applyProtection="1">
      <alignment horizontal="center" vertical="center" wrapText="1"/>
    </xf>
    <xf numFmtId="0" fontId="13" fillId="6" borderId="32" xfId="3" applyFont="1" applyBorder="1" applyAlignment="1" applyProtection="1">
      <alignment horizontal="center" vertical="center" wrapText="1"/>
    </xf>
    <xf numFmtId="0" fontId="13" fillId="6" borderId="27" xfId="3" applyFont="1" applyBorder="1" applyAlignment="1" applyProtection="1">
      <alignment horizontal="center" vertical="center" wrapText="1"/>
    </xf>
    <xf numFmtId="0" fontId="13" fillId="6" borderId="27" xfId="3" applyFont="1" applyBorder="1" applyAlignment="1" applyProtection="1">
      <alignment horizontal="center" vertical="center"/>
    </xf>
    <xf numFmtId="0" fontId="13" fillId="6" borderId="3" xfId="3" applyFont="1" applyBorder="1" applyAlignment="1" applyProtection="1">
      <alignment horizontal="center" vertical="center" wrapText="1"/>
    </xf>
    <xf numFmtId="0" fontId="13" fillId="6" borderId="38" xfId="3" applyFont="1" applyBorder="1" applyAlignment="1" applyProtection="1">
      <alignment horizontal="center" vertical="center" wrapText="1"/>
    </xf>
    <xf numFmtId="0" fontId="10" fillId="0" borderId="0" xfId="0" applyFont="1" applyAlignment="1">
      <alignment horizontal="left"/>
    </xf>
    <xf numFmtId="0" fontId="13" fillId="6" borderId="31" xfId="3" applyFont="1" applyBorder="1" applyAlignment="1" applyProtection="1">
      <alignment horizontal="center" vertical="center" wrapText="1"/>
    </xf>
    <xf numFmtId="0" fontId="11" fillId="0" borderId="27" xfId="0" applyFont="1" applyBorder="1" applyAlignment="1"/>
    <xf numFmtId="0" fontId="13" fillId="6" borderId="28" xfId="3" applyFont="1" applyBorder="1" applyAlignment="1" applyProtection="1">
      <alignment horizontal="center" wrapText="1"/>
    </xf>
    <xf numFmtId="0" fontId="13" fillId="6" borderId="31" xfId="3" applyFont="1" applyBorder="1" applyAlignment="1" applyProtection="1">
      <alignment horizontal="center" wrapText="1"/>
    </xf>
    <xf numFmtId="0" fontId="13" fillId="6" borderId="32" xfId="3" applyFont="1" applyBorder="1" applyAlignment="1" applyProtection="1">
      <alignment horizontal="center" wrapText="1"/>
    </xf>
    <xf numFmtId="0" fontId="13" fillId="3" borderId="27" xfId="3" applyFont="1" applyFill="1" applyBorder="1" applyAlignment="1" applyProtection="1">
      <alignment horizontal="center" vertical="center" wrapText="1"/>
    </xf>
    <xf numFmtId="0" fontId="102" fillId="32" borderId="21" xfId="17" applyFont="1" applyFill="1" applyBorder="1" applyAlignment="1">
      <alignment horizontal="center" vertical="center" wrapText="1"/>
    </xf>
    <xf numFmtId="0" fontId="104" fillId="33" borderId="21" xfId="17" applyFont="1" applyFill="1" applyBorder="1" applyAlignment="1">
      <alignment vertical="center" wrapText="1"/>
    </xf>
    <xf numFmtId="0" fontId="103" fillId="33" borderId="21" xfId="17" applyFont="1" applyFill="1" applyBorder="1" applyAlignment="1">
      <alignment horizontal="center" vertical="center" wrapText="1"/>
    </xf>
    <xf numFmtId="41" fontId="102" fillId="32" borderId="21" xfId="17" applyNumberFormat="1" applyFont="1" applyFill="1" applyBorder="1" applyAlignment="1">
      <alignment horizontal="center" vertical="center" wrapText="1"/>
    </xf>
    <xf numFmtId="0" fontId="104" fillId="33" borderId="21" xfId="17" applyFont="1" applyFill="1" applyBorder="1" applyAlignment="1">
      <alignment horizontal="center" vertical="center" wrapText="1"/>
    </xf>
    <xf numFmtId="0" fontId="105" fillId="33" borderId="21" xfId="17" applyFont="1" applyFill="1" applyBorder="1" applyAlignment="1">
      <alignment vertical="center" wrapText="1"/>
    </xf>
    <xf numFmtId="0" fontId="13" fillId="0" borderId="50" xfId="0" applyFont="1" applyBorder="1" applyAlignment="1">
      <alignment horizontal="center"/>
    </xf>
    <xf numFmtId="0" fontId="13" fillId="0" borderId="51" xfId="0" applyFont="1" applyBorder="1" applyAlignment="1">
      <alignment horizontal="center"/>
    </xf>
    <xf numFmtId="0" fontId="13" fillId="6" borderId="11" xfId="3" applyFont="1" applyBorder="1" applyAlignment="1" applyProtection="1">
      <alignment horizontal="center" vertical="center" wrapText="1"/>
    </xf>
    <xf numFmtId="41" fontId="13" fillId="6" borderId="33" xfId="1" applyFont="1" applyFill="1" applyBorder="1" applyAlignment="1" applyProtection="1">
      <alignment horizontal="center" vertical="center" wrapText="1"/>
    </xf>
    <xf numFmtId="41" fontId="13" fillId="6" borderId="29" xfId="1" applyFont="1" applyFill="1" applyBorder="1" applyAlignment="1" applyProtection="1">
      <alignment horizontal="center" vertical="center" wrapText="1"/>
    </xf>
    <xf numFmtId="41" fontId="13" fillId="6" borderId="52" xfId="1" applyFont="1" applyFill="1" applyBorder="1" applyAlignment="1" applyProtection="1">
      <alignment horizontal="center" vertical="center" wrapText="1"/>
    </xf>
    <xf numFmtId="41" fontId="13" fillId="6" borderId="53" xfId="1" applyFont="1" applyFill="1" applyBorder="1" applyAlignment="1" applyProtection="1">
      <alignment horizontal="center" vertical="center" wrapText="1"/>
    </xf>
    <xf numFmtId="41" fontId="13" fillId="6" borderId="4" xfId="1" applyFont="1" applyFill="1" applyBorder="1" applyAlignment="1" applyProtection="1">
      <alignment horizontal="center" vertical="center" wrapText="1"/>
    </xf>
    <xf numFmtId="41" fontId="13" fillId="6" borderId="5" xfId="1" applyFont="1" applyFill="1" applyBorder="1" applyAlignment="1" applyProtection="1">
      <alignment horizontal="center" vertical="center" wrapText="1"/>
    </xf>
    <xf numFmtId="0" fontId="11" fillId="0" borderId="100" xfId="3" applyFont="1" applyFill="1" applyBorder="1" applyAlignment="1" applyProtection="1">
      <alignment vertical="center" wrapText="1"/>
    </xf>
    <xf numFmtId="0" fontId="11" fillId="0" borderId="102" xfId="3" applyFont="1" applyFill="1" applyBorder="1" applyAlignment="1" applyProtection="1">
      <alignment vertical="center" wrapText="1"/>
    </xf>
    <xf numFmtId="0" fontId="11" fillId="0" borderId="101" xfId="3" applyFont="1" applyFill="1" applyBorder="1" applyAlignment="1" applyProtection="1">
      <alignment vertical="center" wrapText="1"/>
    </xf>
    <xf numFmtId="41" fontId="11" fillId="0" borderId="91" xfId="71" applyFont="1" applyBorder="1" applyAlignment="1" applyProtection="1">
      <alignment vertical="center" wrapText="1"/>
    </xf>
    <xf numFmtId="41" fontId="11" fillId="0" borderId="94" xfId="71" applyFont="1" applyBorder="1" applyAlignment="1" applyProtection="1">
      <alignment vertical="center" wrapText="1"/>
    </xf>
    <xf numFmtId="41" fontId="11" fillId="0" borderId="30" xfId="71" applyFont="1" applyBorder="1" applyAlignment="1" applyProtection="1">
      <alignment vertical="center" wrapText="1"/>
    </xf>
    <xf numFmtId="41" fontId="11" fillId="0" borderId="48" xfId="71" applyFont="1" applyBorder="1" applyAlignment="1" applyProtection="1">
      <alignment vertical="center" wrapText="1"/>
    </xf>
    <xf numFmtId="41" fontId="11" fillId="0" borderId="97" xfId="71" applyFont="1" applyBorder="1" applyAlignment="1" applyProtection="1">
      <alignment vertical="center" wrapText="1"/>
    </xf>
    <xf numFmtId="41" fontId="11" fillId="0" borderId="47" xfId="71" applyFont="1" applyBorder="1" applyAlignment="1" applyProtection="1">
      <alignment vertical="center" wrapText="1"/>
    </xf>
    <xf numFmtId="0" fontId="11" fillId="0" borderId="2" xfId="3" applyFont="1" applyFill="1" applyBorder="1" applyAlignment="1" applyProtection="1">
      <alignment vertical="center" wrapText="1"/>
    </xf>
    <xf numFmtId="0" fontId="11" fillId="0" borderId="10" xfId="3" applyFont="1" applyFill="1" applyBorder="1" applyAlignment="1" applyProtection="1">
      <alignment vertical="center" wrapText="1"/>
    </xf>
    <xf numFmtId="0" fontId="11" fillId="0" borderId="0" xfId="0" applyFont="1">
      <alignment vertical="center"/>
    </xf>
    <xf numFmtId="0" fontId="11" fillId="0" borderId="27" xfId="0" applyFont="1" applyBorder="1">
      <alignment vertical="center"/>
    </xf>
    <xf numFmtId="0" fontId="11" fillId="0" borderId="28" xfId="0" applyFont="1" applyBorder="1">
      <alignment vertical="center"/>
    </xf>
    <xf numFmtId="0" fontId="11" fillId="0" borderId="2" xfId="3" applyFont="1" applyFill="1" applyBorder="1" applyAlignment="1" applyProtection="1">
      <alignment horizontal="center" vertical="center"/>
    </xf>
    <xf numFmtId="0" fontId="11" fillId="0" borderId="10" xfId="3" applyFont="1" applyFill="1" applyBorder="1" applyAlignment="1" applyProtection="1">
      <alignment horizontal="center" vertical="center"/>
    </xf>
    <xf numFmtId="41" fontId="11" fillId="0" borderId="96" xfId="71" applyFont="1" applyBorder="1" applyAlignment="1" applyProtection="1">
      <alignment vertical="center" wrapText="1"/>
    </xf>
    <xf numFmtId="41" fontId="11" fillId="0" borderId="15" xfId="71" applyFont="1" applyBorder="1" applyAlignment="1" applyProtection="1">
      <alignment vertical="center" wrapText="1"/>
    </xf>
    <xf numFmtId="41" fontId="11" fillId="0" borderId="20" xfId="71" applyFont="1" applyBorder="1" applyAlignment="1" applyProtection="1">
      <alignment vertical="center" wrapText="1"/>
    </xf>
    <xf numFmtId="0" fontId="13" fillId="3" borderId="37" xfId="3" applyFont="1" applyFill="1" applyBorder="1" applyAlignment="1" applyProtection="1">
      <alignment horizontal="center" vertical="center" wrapText="1"/>
    </xf>
    <xf numFmtId="0" fontId="13" fillId="3" borderId="23" xfId="3" applyFont="1" applyFill="1" applyBorder="1" applyAlignment="1" applyProtection="1">
      <alignment horizontal="center" vertical="center" wrapText="1"/>
    </xf>
    <xf numFmtId="0" fontId="13" fillId="3" borderId="45" xfId="3" applyFont="1" applyFill="1" applyBorder="1" applyAlignment="1" applyProtection="1">
      <alignment horizontal="center" vertical="center" wrapText="1"/>
    </xf>
    <xf numFmtId="0" fontId="13" fillId="6" borderId="9" xfId="3" applyFont="1" applyBorder="1" applyAlignment="1" applyProtection="1">
      <alignment horizontal="center" vertical="center" wrapText="1"/>
    </xf>
    <xf numFmtId="0" fontId="13" fillId="6" borderId="20" xfId="3" applyFont="1" applyBorder="1" applyAlignment="1" applyProtection="1">
      <alignment horizontal="center" vertical="center" wrapText="1"/>
    </xf>
    <xf numFmtId="0" fontId="13" fillId="6" borderId="37" xfId="3" applyFont="1" applyBorder="1" applyAlignment="1" applyProtection="1">
      <alignment horizontal="center" vertical="center" wrapText="1"/>
    </xf>
    <xf numFmtId="0" fontId="13" fillId="6" borderId="23" xfId="3" applyFont="1" applyBorder="1" applyAlignment="1" applyProtection="1">
      <alignment horizontal="center" vertical="center" wrapText="1"/>
    </xf>
    <xf numFmtId="0" fontId="13" fillId="6" borderId="45" xfId="3" applyFont="1" applyBorder="1" applyAlignment="1" applyProtection="1">
      <alignment horizontal="center" vertical="center" wrapText="1"/>
    </xf>
    <xf numFmtId="0" fontId="11" fillId="0" borderId="0" xfId="0" applyFont="1" applyAlignment="1">
      <alignment horizontal="left"/>
    </xf>
    <xf numFmtId="0" fontId="26" fillId="6" borderId="44" xfId="3" applyFont="1" applyBorder="1" applyAlignment="1" applyProtection="1">
      <alignment horizontal="center" vertical="center"/>
    </xf>
    <xf numFmtId="0" fontId="26" fillId="6" borderId="48" xfId="3" applyFont="1" applyBorder="1" applyAlignment="1" applyProtection="1">
      <alignment horizontal="center" vertical="center"/>
    </xf>
    <xf numFmtId="41" fontId="13" fillId="6" borderId="23" xfId="1" applyFont="1" applyFill="1" applyBorder="1" applyAlignment="1" applyProtection="1">
      <alignment horizontal="center" vertical="center" wrapText="1"/>
    </xf>
    <xf numFmtId="41" fontId="13" fillId="6" borderId="45" xfId="1" applyFont="1" applyFill="1" applyBorder="1" applyAlignment="1" applyProtection="1">
      <alignment horizontal="center" vertical="center" wrapText="1"/>
    </xf>
    <xf numFmtId="0" fontId="13" fillId="3" borderId="9" xfId="3" applyFont="1" applyFill="1" applyBorder="1" applyAlignment="1" applyProtection="1">
      <alignment horizontal="center" vertical="center"/>
    </xf>
    <xf numFmtId="0" fontId="13" fillId="3" borderId="15" xfId="3" applyFont="1" applyFill="1" applyBorder="1" applyAlignment="1" applyProtection="1">
      <alignment horizontal="center" vertical="center"/>
    </xf>
    <xf numFmtId="0" fontId="13" fillId="3" borderId="20" xfId="3" applyFont="1" applyFill="1" applyBorder="1" applyAlignment="1" applyProtection="1">
      <alignment horizontal="center" vertical="center"/>
    </xf>
    <xf numFmtId="0" fontId="26" fillId="6" borderId="37" xfId="3" applyFont="1" applyBorder="1" applyAlignment="1" applyProtection="1">
      <alignment horizontal="center" vertical="center" wrapText="1"/>
    </xf>
    <xf numFmtId="0" fontId="26" fillId="6" borderId="45" xfId="3" applyFont="1" applyBorder="1" applyAlignment="1" applyProtection="1">
      <alignment horizontal="center" vertical="center" wrapText="1"/>
    </xf>
    <xf numFmtId="41" fontId="26" fillId="6" borderId="9" xfId="1" applyFont="1" applyFill="1" applyBorder="1" applyAlignment="1" applyProtection="1">
      <alignment horizontal="center" vertical="center" wrapText="1"/>
    </xf>
    <xf numFmtId="41" fontId="26" fillId="6" borderId="20" xfId="1" applyFont="1" applyFill="1" applyBorder="1" applyAlignment="1" applyProtection="1">
      <alignment horizontal="center" vertical="center" wrapText="1"/>
    </xf>
    <xf numFmtId="41" fontId="13" fillId="6" borderId="37" xfId="1" applyFont="1" applyFill="1" applyBorder="1" applyAlignment="1" applyProtection="1">
      <alignment horizontal="center" vertical="center" wrapText="1"/>
    </xf>
    <xf numFmtId="0" fontId="26" fillId="6" borderId="37" xfId="3" applyFont="1" applyBorder="1" applyAlignment="1" applyProtection="1">
      <alignment horizontal="center" vertical="center"/>
    </xf>
    <xf numFmtId="0" fontId="26" fillId="6" borderId="45" xfId="3" applyFont="1" applyBorder="1" applyAlignment="1" applyProtection="1">
      <alignment horizontal="center" vertical="center"/>
    </xf>
    <xf numFmtId="0" fontId="26" fillId="6" borderId="9" xfId="3" applyFont="1" applyBorder="1" applyAlignment="1" applyProtection="1">
      <alignment horizontal="center" vertical="center" wrapText="1"/>
    </xf>
    <xf numFmtId="0" fontId="26" fillId="6" borderId="20" xfId="3" applyFont="1" applyBorder="1" applyAlignment="1" applyProtection="1">
      <alignment horizontal="center" vertical="center" wrapText="1"/>
    </xf>
    <xf numFmtId="170" fontId="21" fillId="0" borderId="9" xfId="8" applyNumberFormat="1" applyFont="1" applyBorder="1" applyAlignment="1" applyProtection="1">
      <alignment horizontal="center" vertical="center" wrapText="1"/>
    </xf>
    <xf numFmtId="170" fontId="21" fillId="0" borderId="15" xfId="8" applyNumberFormat="1" applyFont="1" applyBorder="1" applyAlignment="1" applyProtection="1">
      <alignment horizontal="center" vertical="center" wrapText="1"/>
    </xf>
    <xf numFmtId="170" fontId="21" fillId="0" borderId="63" xfId="8" applyNumberFormat="1" applyFont="1" applyBorder="1" applyAlignment="1" applyProtection="1">
      <alignment horizontal="center" vertical="center" wrapText="1"/>
    </xf>
    <xf numFmtId="170" fontId="21" fillId="0" borderId="60" xfId="8" applyNumberFormat="1" applyFont="1" applyBorder="1" applyAlignment="1" applyProtection="1">
      <alignment horizontal="center" vertical="center" wrapText="1"/>
    </xf>
    <xf numFmtId="170" fontId="21" fillId="0" borderId="62" xfId="8" applyNumberFormat="1" applyFont="1" applyBorder="1" applyAlignment="1" applyProtection="1">
      <alignment horizontal="center" vertical="center" wrapText="1"/>
    </xf>
    <xf numFmtId="0" fontId="21" fillId="0" borderId="57" xfId="0" applyFont="1" applyBorder="1" applyAlignment="1">
      <alignment horizontal="center" vertical="center" wrapText="1"/>
    </xf>
    <xf numFmtId="0" fontId="21" fillId="0" borderId="25" xfId="0" applyFont="1" applyBorder="1" applyAlignment="1">
      <alignment horizontal="center" vertical="center" wrapText="1"/>
    </xf>
    <xf numFmtId="0" fontId="21" fillId="0" borderId="58" xfId="0" applyFont="1" applyBorder="1" applyAlignment="1">
      <alignment horizontal="center" vertical="center" wrapText="1"/>
    </xf>
    <xf numFmtId="0" fontId="21" fillId="0" borderId="59" xfId="0" applyFont="1" applyBorder="1" applyAlignment="1">
      <alignment horizontal="center" vertical="center" wrapText="1"/>
    </xf>
    <xf numFmtId="0" fontId="21" fillId="16" borderId="56" xfId="0" applyFont="1" applyFill="1" applyBorder="1" applyAlignment="1">
      <alignment horizontal="center" vertical="center"/>
    </xf>
    <xf numFmtId="0" fontId="21" fillId="16" borderId="69" xfId="0" applyFont="1" applyFill="1" applyBorder="1" applyAlignment="1">
      <alignment horizontal="center" vertical="center"/>
    </xf>
    <xf numFmtId="1" fontId="21" fillId="14" borderId="55" xfId="7" applyNumberFormat="1" applyFont="1" applyFill="1" applyBorder="1" applyAlignment="1" applyProtection="1">
      <alignment horizontal="center" vertical="center" wrapText="1"/>
    </xf>
    <xf numFmtId="1" fontId="21" fillId="14" borderId="56" xfId="7" applyNumberFormat="1" applyFont="1" applyFill="1" applyBorder="1" applyAlignment="1" applyProtection="1">
      <alignment horizontal="center" vertical="center" wrapText="1"/>
    </xf>
    <xf numFmtId="170" fontId="21" fillId="0" borderId="61" xfId="8" applyNumberFormat="1" applyFont="1" applyBorder="1" applyAlignment="1" applyProtection="1">
      <alignment horizontal="center" vertical="center" wrapText="1"/>
    </xf>
    <xf numFmtId="170" fontId="21" fillId="0" borderId="58" xfId="8" applyNumberFormat="1" applyFont="1" applyBorder="1" applyAlignment="1" applyProtection="1">
      <alignment horizontal="center" vertical="center" wrapText="1"/>
    </xf>
    <xf numFmtId="0" fontId="21" fillId="2" borderId="56" xfId="0" applyFont="1" applyFill="1" applyBorder="1" applyAlignment="1">
      <alignment horizontal="center" vertical="center"/>
    </xf>
    <xf numFmtId="0" fontId="21" fillId="2" borderId="71" xfId="0" applyFont="1" applyFill="1" applyBorder="1" applyAlignment="1">
      <alignment horizontal="center" vertical="center"/>
    </xf>
    <xf numFmtId="1" fontId="21" fillId="2" borderId="55" xfId="7" applyNumberFormat="1" applyFont="1" applyFill="1" applyBorder="1" applyAlignment="1" applyProtection="1">
      <alignment horizontal="center" vertical="center" wrapText="1"/>
    </xf>
    <xf numFmtId="170" fontId="21" fillId="0" borderId="55" xfId="8" applyNumberFormat="1" applyFont="1" applyBorder="1" applyAlignment="1" applyProtection="1">
      <alignment horizontal="center" vertical="center" wrapText="1"/>
    </xf>
    <xf numFmtId="170" fontId="21" fillId="0" borderId="55" xfId="8" applyNumberFormat="1" applyFont="1" applyBorder="1" applyAlignment="1" applyProtection="1">
      <alignment horizontal="center" vertical="center"/>
    </xf>
    <xf numFmtId="170" fontId="21" fillId="0" borderId="56" xfId="8" applyNumberFormat="1" applyFont="1" applyBorder="1" applyAlignment="1" applyProtection="1">
      <alignment horizontal="center" vertical="center" wrapText="1"/>
    </xf>
    <xf numFmtId="0" fontId="13" fillId="17" borderId="96" xfId="29" applyFont="1" applyFill="1" applyBorder="1" applyAlignment="1" applyProtection="1">
      <alignment horizontal="center" vertical="center"/>
    </xf>
    <xf numFmtId="0" fontId="13" fillId="17" borderId="15" xfId="29" applyFont="1" applyFill="1" applyBorder="1" applyAlignment="1" applyProtection="1">
      <alignment horizontal="center" vertical="center"/>
    </xf>
    <xf numFmtId="0" fontId="13" fillId="17" borderId="20" xfId="29" applyFont="1" applyFill="1" applyBorder="1" applyAlignment="1" applyProtection="1">
      <alignment horizontal="center" vertical="center"/>
    </xf>
    <xf numFmtId="0" fontId="13" fillId="17" borderId="96" xfId="29" applyFont="1" applyFill="1" applyBorder="1" applyAlignment="1" applyProtection="1">
      <alignment horizontal="center" vertical="center" wrapText="1"/>
    </xf>
    <xf numFmtId="0" fontId="13" fillId="17" borderId="15" xfId="29" applyFont="1" applyFill="1" applyBorder="1" applyAlignment="1" applyProtection="1">
      <alignment horizontal="center" vertical="center" wrapText="1"/>
    </xf>
    <xf numFmtId="0" fontId="13" fillId="17" borderId="20" xfId="29" applyFont="1" applyFill="1" applyBorder="1" applyAlignment="1" applyProtection="1">
      <alignment horizontal="center" vertical="center" wrapText="1"/>
    </xf>
    <xf numFmtId="0" fontId="21" fillId="18" borderId="37" xfId="29" applyFont="1" applyFill="1" applyBorder="1" applyAlignment="1" applyProtection="1">
      <alignment horizontal="center" vertical="center" wrapText="1"/>
    </xf>
    <xf numFmtId="0" fontId="21" fillId="18" borderId="45" xfId="29" applyFont="1" applyFill="1" applyBorder="1" applyAlignment="1" applyProtection="1">
      <alignment horizontal="center" vertical="center" wrapText="1"/>
    </xf>
    <xf numFmtId="0" fontId="21" fillId="17" borderId="96" xfId="29" applyFont="1" applyFill="1" applyBorder="1" applyAlignment="1" applyProtection="1">
      <alignment horizontal="center" vertical="center" wrapText="1"/>
    </xf>
    <xf numFmtId="0" fontId="21" fillId="17" borderId="20" xfId="29" applyFont="1" applyFill="1" applyBorder="1" applyAlignment="1" applyProtection="1">
      <alignment horizontal="center" vertical="center" wrapText="1"/>
    </xf>
    <xf numFmtId="0" fontId="21" fillId="17" borderId="21" xfId="29" applyFont="1" applyFill="1" applyBorder="1" applyAlignment="1" applyProtection="1">
      <alignment horizontal="center" vertical="center" wrapText="1"/>
    </xf>
    <xf numFmtId="1" fontId="21" fillId="17" borderId="96" xfId="70" applyNumberFormat="1" applyFont="1" applyFill="1" applyBorder="1" applyAlignment="1" applyProtection="1">
      <alignment horizontal="center" vertical="center" wrapText="1"/>
    </xf>
    <xf numFmtId="1" fontId="21" fillId="17" borderId="20" xfId="70" applyNumberFormat="1" applyFont="1" applyFill="1" applyBorder="1" applyAlignment="1" applyProtection="1">
      <alignment horizontal="center" vertical="center" wrapText="1"/>
    </xf>
    <xf numFmtId="1" fontId="21" fillId="18" borderId="37" xfId="70" applyNumberFormat="1" applyFont="1" applyFill="1" applyBorder="1" applyAlignment="1" applyProtection="1">
      <alignment horizontal="center" vertical="center" wrapText="1"/>
    </xf>
    <xf numFmtId="1" fontId="21" fillId="18" borderId="23" xfId="70" applyNumberFormat="1" applyFont="1" applyFill="1" applyBorder="1" applyAlignment="1" applyProtection="1">
      <alignment horizontal="center" vertical="center" wrapText="1"/>
    </xf>
    <xf numFmtId="0" fontId="21" fillId="18" borderId="21" xfId="29" applyFont="1" applyFill="1" applyBorder="1" applyAlignment="1" applyProtection="1">
      <alignment horizontal="center" vertical="center" wrapText="1"/>
    </xf>
    <xf numFmtId="1" fontId="21" fillId="17" borderId="97" xfId="70" applyNumberFormat="1" applyFont="1" applyFill="1" applyBorder="1" applyAlignment="1" applyProtection="1">
      <alignment horizontal="center" vertical="center" wrapText="1"/>
    </xf>
    <xf numFmtId="1" fontId="21" fillId="17" borderId="91" xfId="70" applyNumberFormat="1" applyFont="1" applyFill="1" applyBorder="1" applyAlignment="1" applyProtection="1">
      <alignment horizontal="center" vertical="center" wrapText="1"/>
    </xf>
    <xf numFmtId="1" fontId="21" fillId="17" borderId="94" xfId="70" applyNumberFormat="1" applyFont="1" applyFill="1" applyBorder="1" applyAlignment="1" applyProtection="1">
      <alignment horizontal="center" vertical="center" wrapText="1"/>
    </xf>
    <xf numFmtId="1" fontId="21" fillId="17" borderId="47" xfId="70" applyNumberFormat="1" applyFont="1" applyFill="1" applyBorder="1" applyAlignment="1" applyProtection="1">
      <alignment horizontal="center" vertical="center" wrapText="1"/>
    </xf>
    <xf numFmtId="1" fontId="21" fillId="17" borderId="30" xfId="70" applyNumberFormat="1" applyFont="1" applyFill="1" applyBorder="1" applyAlignment="1" applyProtection="1">
      <alignment horizontal="center" vertical="center" wrapText="1"/>
    </xf>
    <xf numFmtId="1" fontId="21" fillId="17" borderId="48" xfId="70" applyNumberFormat="1" applyFont="1" applyFill="1" applyBorder="1" applyAlignment="1" applyProtection="1">
      <alignment horizontal="center" vertical="center" wrapText="1"/>
    </xf>
    <xf numFmtId="0" fontId="21" fillId="18" borderId="23" xfId="29" applyFont="1" applyFill="1" applyBorder="1" applyAlignment="1" applyProtection="1">
      <alignment horizontal="center" vertical="center" wrapText="1"/>
    </xf>
    <xf numFmtId="0" fontId="21" fillId="17" borderId="97" xfId="29" applyFont="1" applyFill="1" applyBorder="1" applyAlignment="1" applyProtection="1">
      <alignment horizontal="center" vertical="center" wrapText="1"/>
    </xf>
    <xf numFmtId="0" fontId="21" fillId="17" borderId="91" xfId="29" applyFont="1" applyFill="1" applyBorder="1" applyAlignment="1" applyProtection="1">
      <alignment horizontal="center" vertical="center" wrapText="1"/>
    </xf>
    <xf numFmtId="0" fontId="21" fillId="17" borderId="94" xfId="29" applyFont="1" applyFill="1" applyBorder="1" applyAlignment="1" applyProtection="1">
      <alignment horizontal="center" vertical="center" wrapText="1"/>
    </xf>
    <xf numFmtId="0" fontId="21" fillId="17" borderId="47" xfId="29" applyFont="1" applyFill="1" applyBorder="1" applyAlignment="1" applyProtection="1">
      <alignment horizontal="center" vertical="center" wrapText="1"/>
    </xf>
    <xf numFmtId="0" fontId="21" fillId="17" borderId="30" xfId="29" applyFont="1" applyFill="1" applyBorder="1" applyAlignment="1" applyProtection="1">
      <alignment horizontal="center" vertical="center" wrapText="1"/>
    </xf>
    <xf numFmtId="0" fontId="21" fillId="17" borderId="48" xfId="29" applyFont="1" applyFill="1" applyBorder="1" applyAlignment="1" applyProtection="1">
      <alignment horizontal="center" vertical="center" wrapText="1"/>
    </xf>
    <xf numFmtId="0" fontId="11" fillId="18" borderId="23" xfId="29" applyFont="1" applyFill="1" applyBorder="1" applyProtection="1"/>
    <xf numFmtId="0" fontId="11" fillId="18" borderId="45" xfId="29" applyFont="1" applyFill="1" applyBorder="1" applyProtection="1"/>
    <xf numFmtId="1" fontId="21" fillId="17" borderId="37" xfId="70" applyNumberFormat="1" applyFont="1" applyFill="1" applyBorder="1" applyAlignment="1" applyProtection="1">
      <alignment horizontal="center" vertical="center" wrapText="1"/>
    </xf>
    <xf numFmtId="1" fontId="21" fillId="17" borderId="23" xfId="70" applyNumberFormat="1" applyFont="1" applyFill="1" applyBorder="1" applyAlignment="1" applyProtection="1">
      <alignment horizontal="center" vertical="center" wrapText="1"/>
    </xf>
    <xf numFmtId="1" fontId="21" fillId="17" borderId="45" xfId="70" applyNumberFormat="1" applyFont="1" applyFill="1" applyBorder="1" applyAlignment="1" applyProtection="1">
      <alignment horizontal="center" vertical="center" wrapText="1"/>
    </xf>
    <xf numFmtId="0" fontId="21" fillId="19" borderId="37" xfId="70" applyFont="1" applyFill="1" applyBorder="1" applyAlignment="1" applyProtection="1">
      <alignment horizontal="center" vertical="center" wrapText="1"/>
    </xf>
    <xf numFmtId="0" fontId="21" fillId="19" borderId="23" xfId="70" applyFont="1" applyFill="1" applyBorder="1" applyAlignment="1" applyProtection="1">
      <alignment horizontal="center" vertical="center" wrapText="1"/>
    </xf>
    <xf numFmtId="0" fontId="21" fillId="20" borderId="96" xfId="29" applyFont="1" applyFill="1" applyBorder="1" applyAlignment="1" applyProtection="1">
      <alignment horizontal="center" vertical="center" wrapText="1"/>
    </xf>
    <xf numFmtId="0" fontId="21" fillId="20" borderId="20" xfId="29" applyFont="1" applyFill="1" applyBorder="1" applyAlignment="1" applyProtection="1">
      <alignment horizontal="center" vertical="center" wrapText="1"/>
    </xf>
    <xf numFmtId="0" fontId="21" fillId="19" borderId="97" xfId="70" applyFont="1" applyFill="1" applyBorder="1" applyAlignment="1" applyProtection="1">
      <alignment horizontal="center" vertical="center" wrapText="1"/>
    </xf>
    <xf numFmtId="0" fontId="21" fillId="19" borderId="91" xfId="70" applyFont="1" applyFill="1" applyBorder="1" applyAlignment="1" applyProtection="1">
      <alignment horizontal="center" vertical="center" wrapText="1"/>
    </xf>
    <xf numFmtId="0" fontId="21" fillId="19" borderId="94" xfId="70" applyFont="1" applyFill="1" applyBorder="1" applyAlignment="1" applyProtection="1">
      <alignment horizontal="center" vertical="center" wrapText="1"/>
    </xf>
    <xf numFmtId="0" fontId="13" fillId="2" borderId="0" xfId="29" applyFont="1" applyFill="1" applyAlignment="1" applyProtection="1">
      <alignment horizontal="center" vertical="center"/>
    </xf>
    <xf numFmtId="0" fontId="21" fillId="18" borderId="97" xfId="29" applyFont="1" applyFill="1" applyBorder="1" applyAlignment="1" applyProtection="1">
      <alignment horizontal="center" vertical="center" wrapText="1"/>
    </xf>
    <xf numFmtId="0" fontId="21" fillId="18" borderId="91" xfId="29" applyFont="1" applyFill="1" applyBorder="1" applyAlignment="1" applyProtection="1">
      <alignment horizontal="center" vertical="center" wrapText="1"/>
    </xf>
    <xf numFmtId="0" fontId="21" fillId="18" borderId="94" xfId="29" applyFont="1" applyFill="1" applyBorder="1" applyAlignment="1" applyProtection="1">
      <alignment horizontal="center" vertical="center" wrapText="1"/>
    </xf>
    <xf numFmtId="0" fontId="21" fillId="18" borderId="47" xfId="29" applyFont="1" applyFill="1" applyBorder="1" applyAlignment="1" applyProtection="1">
      <alignment horizontal="center" vertical="center" wrapText="1"/>
    </xf>
    <xf numFmtId="0" fontId="21" fillId="18" borderId="30" xfId="29" applyFont="1" applyFill="1" applyBorder="1" applyAlignment="1" applyProtection="1">
      <alignment horizontal="center" vertical="center" wrapText="1"/>
    </xf>
    <xf numFmtId="0" fontId="21" fillId="18" borderId="48" xfId="29" applyFont="1" applyFill="1" applyBorder="1" applyAlignment="1" applyProtection="1">
      <alignment horizontal="center" vertical="center" wrapText="1"/>
    </xf>
    <xf numFmtId="0" fontId="21" fillId="18" borderId="37" xfId="29" applyFont="1" applyFill="1" applyBorder="1" applyAlignment="1" applyProtection="1">
      <alignment horizontal="center" vertical="center"/>
    </xf>
    <xf numFmtId="0" fontId="21" fillId="18" borderId="23" xfId="29" applyFont="1" applyFill="1" applyBorder="1" applyAlignment="1" applyProtection="1">
      <alignment horizontal="center" vertical="center"/>
    </xf>
    <xf numFmtId="0" fontId="21" fillId="18" borderId="45" xfId="29" applyFont="1" applyFill="1" applyBorder="1" applyAlignment="1" applyProtection="1">
      <alignment horizontal="center" vertical="center"/>
    </xf>
    <xf numFmtId="0" fontId="13" fillId="2" borderId="0" xfId="29" applyFont="1" applyFill="1" applyAlignment="1" applyProtection="1">
      <alignment horizontal="center" vertical="center" wrapText="1"/>
    </xf>
    <xf numFmtId="0" fontId="11" fillId="3" borderId="97" xfId="29" applyFont="1" applyFill="1" applyBorder="1" applyAlignment="1" applyProtection="1">
      <alignment horizontal="center" vertical="center"/>
    </xf>
    <xf numFmtId="0" fontId="11" fillId="3" borderId="94" xfId="29" applyFont="1" applyFill="1" applyBorder="1" applyAlignment="1" applyProtection="1">
      <alignment horizontal="center" vertical="center"/>
    </xf>
    <xf numFmtId="0" fontId="11" fillId="3" borderId="49" xfId="29" applyFont="1" applyFill="1" applyBorder="1" applyAlignment="1" applyProtection="1">
      <alignment horizontal="center" vertical="center"/>
    </xf>
    <xf numFmtId="0" fontId="11" fillId="3" borderId="46" xfId="29" applyFont="1" applyFill="1" applyBorder="1" applyAlignment="1" applyProtection="1">
      <alignment horizontal="center" vertical="center"/>
    </xf>
    <xf numFmtId="0" fontId="11" fillId="3" borderId="47" xfId="29" applyFont="1" applyFill="1" applyBorder="1" applyAlignment="1" applyProtection="1">
      <alignment horizontal="center" vertical="center"/>
    </xf>
    <xf numFmtId="0" fontId="11" fillId="3" borderId="48" xfId="29" applyFont="1" applyFill="1" applyBorder="1" applyAlignment="1" applyProtection="1">
      <alignment horizontal="center" vertical="center"/>
    </xf>
    <xf numFmtId="0" fontId="11" fillId="3" borderId="37" xfId="29" applyFont="1" applyFill="1" applyBorder="1" applyAlignment="1" applyProtection="1">
      <alignment horizontal="center"/>
    </xf>
    <xf numFmtId="0" fontId="11" fillId="3" borderId="23" xfId="29" applyFont="1" applyFill="1" applyBorder="1" applyAlignment="1" applyProtection="1">
      <alignment horizontal="center"/>
    </xf>
    <xf numFmtId="0" fontId="11" fillId="3" borderId="45" xfId="29" applyFont="1" applyFill="1" applyBorder="1" applyAlignment="1" applyProtection="1">
      <alignment horizontal="center"/>
    </xf>
    <xf numFmtId="171" fontId="21" fillId="19" borderId="96" xfId="27" applyNumberFormat="1" applyFont="1" applyFill="1" applyBorder="1" applyAlignment="1" applyProtection="1">
      <alignment horizontal="center" vertical="center" wrapText="1"/>
    </xf>
    <xf numFmtId="171" fontId="21" fillId="19" borderId="15" xfId="27" applyNumberFormat="1" applyFont="1" applyFill="1" applyBorder="1" applyAlignment="1" applyProtection="1">
      <alignment horizontal="center" vertical="center" wrapText="1"/>
    </xf>
    <xf numFmtId="171" fontId="21" fillId="19" borderId="20" xfId="27" applyNumberFormat="1" applyFont="1" applyFill="1" applyBorder="1" applyAlignment="1" applyProtection="1">
      <alignment horizontal="center" vertical="center" wrapText="1"/>
    </xf>
    <xf numFmtId="1" fontId="21" fillId="19" borderId="96" xfId="70" applyNumberFormat="1" applyFont="1" applyFill="1" applyBorder="1" applyAlignment="1" applyProtection="1">
      <alignment horizontal="center" vertical="center" wrapText="1"/>
    </xf>
    <xf numFmtId="1" fontId="21" fillId="19" borderId="15" xfId="70" applyNumberFormat="1" applyFont="1" applyFill="1" applyBorder="1" applyAlignment="1" applyProtection="1">
      <alignment horizontal="center" vertical="center" wrapText="1"/>
    </xf>
    <xf numFmtId="1" fontId="21" fillId="19" borderId="20" xfId="70" applyNumberFormat="1" applyFont="1" applyFill="1" applyBorder="1" applyAlignment="1" applyProtection="1">
      <alignment horizontal="center" vertical="center" wrapText="1"/>
    </xf>
    <xf numFmtId="0" fontId="21" fillId="19" borderId="47" xfId="70" applyFont="1" applyFill="1" applyBorder="1" applyAlignment="1" applyProtection="1">
      <alignment horizontal="center" vertical="center" wrapText="1"/>
    </xf>
    <xf numFmtId="0" fontId="21" fillId="19" borderId="48" xfId="70" applyFont="1" applyFill="1" applyBorder="1" applyAlignment="1" applyProtection="1">
      <alignment horizontal="center" vertical="center" wrapText="1"/>
    </xf>
    <xf numFmtId="171" fontId="21" fillId="19" borderId="37" xfId="27" applyNumberFormat="1" applyFont="1" applyFill="1" applyBorder="1" applyAlignment="1" applyProtection="1">
      <alignment horizontal="center" vertical="center" wrapText="1"/>
    </xf>
    <xf numFmtId="171" fontId="21" fillId="19" borderId="23" xfId="27" applyNumberFormat="1" applyFont="1" applyFill="1" applyBorder="1" applyAlignment="1" applyProtection="1">
      <alignment horizontal="center" vertical="center" wrapText="1"/>
    </xf>
    <xf numFmtId="0" fontId="21" fillId="19" borderId="49" xfId="70" applyFont="1" applyFill="1" applyBorder="1" applyAlignment="1" applyProtection="1">
      <alignment horizontal="center" vertical="center" wrapText="1"/>
    </xf>
    <xf numFmtId="0" fontId="21" fillId="19" borderId="46" xfId="70" applyFont="1" applyFill="1" applyBorder="1" applyAlignment="1" applyProtection="1">
      <alignment horizontal="center" vertical="center" wrapText="1"/>
    </xf>
    <xf numFmtId="0" fontId="13" fillId="19" borderId="97" xfId="29" applyFont="1" applyFill="1" applyBorder="1" applyAlignment="1" applyProtection="1">
      <alignment horizontal="left" vertical="center"/>
    </xf>
    <xf numFmtId="0" fontId="13" fillId="19" borderId="91" xfId="29" applyFont="1" applyFill="1" applyBorder="1" applyAlignment="1" applyProtection="1">
      <alignment horizontal="left" vertical="center"/>
    </xf>
    <xf numFmtId="0" fontId="13" fillId="19" borderId="49" xfId="29" applyFont="1" applyFill="1" applyBorder="1" applyAlignment="1" applyProtection="1">
      <alignment horizontal="left" vertical="center"/>
    </xf>
    <xf numFmtId="0" fontId="13" fillId="19" borderId="0" xfId="29" applyFont="1" applyFill="1" applyAlignment="1" applyProtection="1">
      <alignment horizontal="left" vertical="center"/>
    </xf>
    <xf numFmtId="0" fontId="13" fillId="19" borderId="47" xfId="29" applyFont="1" applyFill="1" applyBorder="1" applyAlignment="1" applyProtection="1">
      <alignment horizontal="left" vertical="center"/>
    </xf>
    <xf numFmtId="0" fontId="13" fillId="19" borderId="30" xfId="29" applyFont="1" applyFill="1" applyBorder="1" applyAlignment="1" applyProtection="1">
      <alignment horizontal="left" vertical="center"/>
    </xf>
    <xf numFmtId="171" fontId="21" fillId="19" borderId="97" xfId="27" applyNumberFormat="1" applyFont="1" applyFill="1" applyBorder="1" applyAlignment="1" applyProtection="1">
      <alignment horizontal="center" vertical="center" wrapText="1"/>
    </xf>
    <xf numFmtId="171" fontId="21" fillId="19" borderId="91" xfId="27" applyNumberFormat="1" applyFont="1" applyFill="1" applyBorder="1" applyAlignment="1" applyProtection="1">
      <alignment horizontal="center" vertical="center" wrapText="1"/>
    </xf>
    <xf numFmtId="171" fontId="21" fillId="19" borderId="94" xfId="27" applyNumberFormat="1" applyFont="1" applyFill="1" applyBorder="1" applyAlignment="1" applyProtection="1">
      <alignment horizontal="center" vertical="center" wrapText="1"/>
    </xf>
    <xf numFmtId="171" fontId="21" fillId="19" borderId="47" xfId="27" applyNumberFormat="1" applyFont="1" applyFill="1" applyBorder="1" applyAlignment="1" applyProtection="1">
      <alignment horizontal="center" vertical="center" wrapText="1"/>
    </xf>
    <xf numFmtId="171" fontId="21" fillId="19" borderId="30" xfId="27" applyNumberFormat="1" applyFont="1" applyFill="1" applyBorder="1" applyAlignment="1" applyProtection="1">
      <alignment horizontal="center" vertical="center" wrapText="1"/>
    </xf>
    <xf numFmtId="171" fontId="21" fillId="19" borderId="48" xfId="27" applyNumberFormat="1" applyFont="1" applyFill="1" applyBorder="1" applyAlignment="1" applyProtection="1">
      <alignment horizontal="center" vertical="center" wrapText="1"/>
    </xf>
    <xf numFmtId="0" fontId="41" fillId="2" borderId="0" xfId="29" applyFont="1" applyFill="1" applyAlignment="1" applyProtection="1">
      <alignment horizontal="center" vertical="center"/>
    </xf>
    <xf numFmtId="0" fontId="11" fillId="2" borderId="0" xfId="29" applyFont="1" applyFill="1" applyProtection="1"/>
    <xf numFmtId="1" fontId="21" fillId="17" borderId="21" xfId="70" applyNumberFormat="1" applyFont="1" applyFill="1" applyBorder="1" applyAlignment="1" applyProtection="1">
      <alignment horizontal="center" vertical="center" wrapText="1"/>
    </xf>
    <xf numFmtId="41" fontId="14" fillId="6" borderId="21" xfId="1" applyFont="1" applyFill="1" applyBorder="1" applyAlignment="1" applyProtection="1">
      <alignment horizontal="center" vertical="center" wrapText="1"/>
    </xf>
    <xf numFmtId="0" fontId="14" fillId="6" borderId="70" xfId="3" applyFont="1" applyBorder="1" applyAlignment="1" applyProtection="1">
      <alignment horizontal="center" vertical="center"/>
    </xf>
    <xf numFmtId="0" fontId="14" fillId="6" borderId="43" xfId="3" applyFont="1" applyBorder="1" applyAlignment="1" applyProtection="1">
      <alignment horizontal="center" vertical="center"/>
    </xf>
    <xf numFmtId="0" fontId="20" fillId="0" borderId="21" xfId="0" applyFont="1" applyBorder="1" applyAlignment="1">
      <alignment horizontal="left"/>
    </xf>
    <xf numFmtId="0" fontId="14" fillId="6" borderId="9" xfId="3" applyFont="1" applyBorder="1" applyAlignment="1" applyProtection="1">
      <alignment horizontal="center" vertical="center" wrapText="1"/>
    </xf>
    <xf numFmtId="0" fontId="14" fillId="6" borderId="15" xfId="3" applyFont="1" applyBorder="1" applyAlignment="1" applyProtection="1">
      <alignment horizontal="center" vertical="center" wrapText="1"/>
    </xf>
    <xf numFmtId="0" fontId="14" fillId="6" borderId="20" xfId="3" applyFont="1" applyBorder="1" applyAlignment="1" applyProtection="1">
      <alignment horizontal="center" vertical="center" wrapText="1"/>
    </xf>
    <xf numFmtId="0" fontId="14" fillId="6" borderId="21" xfId="3" applyFont="1" applyBorder="1" applyAlignment="1" applyProtection="1">
      <alignment horizontal="center" vertical="center"/>
    </xf>
    <xf numFmtId="41" fontId="14" fillId="6" borderId="21" xfId="1" applyFont="1" applyFill="1" applyBorder="1" applyAlignment="1" applyProtection="1">
      <alignment horizontal="center" vertical="center"/>
    </xf>
    <xf numFmtId="0" fontId="14" fillId="6" borderId="37" xfId="3" applyFont="1" applyBorder="1" applyAlignment="1" applyProtection="1">
      <alignment horizontal="center" vertical="center"/>
    </xf>
    <xf numFmtId="0" fontId="14" fillId="6" borderId="45" xfId="3" applyFont="1" applyBorder="1" applyAlignment="1" applyProtection="1">
      <alignment horizontal="center" vertical="center"/>
    </xf>
    <xf numFmtId="0" fontId="14" fillId="6" borderId="9" xfId="3" applyFont="1" applyBorder="1" applyAlignment="1" applyProtection="1">
      <alignment horizontal="center" vertical="center"/>
    </xf>
    <xf numFmtId="0" fontId="14" fillId="6" borderId="20" xfId="3" applyFont="1" applyBorder="1" applyAlignment="1" applyProtection="1">
      <alignment horizontal="center" vertical="center"/>
    </xf>
    <xf numFmtId="0" fontId="14" fillId="6" borderId="37" xfId="3" applyFont="1" applyBorder="1" applyAlignment="1" applyProtection="1">
      <alignment horizontal="center" vertical="center" wrapText="1"/>
    </xf>
    <xf numFmtId="0" fontId="14" fillId="6" borderId="45" xfId="3" applyFont="1" applyBorder="1" applyAlignment="1" applyProtection="1">
      <alignment horizontal="center" vertical="center" wrapText="1"/>
    </xf>
    <xf numFmtId="0" fontId="14" fillId="6" borderId="41" xfId="3" applyFont="1" applyBorder="1" applyAlignment="1" applyProtection="1">
      <alignment horizontal="center" vertical="center"/>
    </xf>
    <xf numFmtId="0" fontId="14" fillId="6" borderId="47" xfId="3" applyFont="1" applyBorder="1" applyAlignment="1" applyProtection="1">
      <alignment horizontal="center" vertical="center"/>
    </xf>
    <xf numFmtId="0" fontId="20" fillId="2" borderId="21" xfId="0" applyFont="1" applyFill="1" applyBorder="1" applyAlignment="1">
      <alignment horizontal="left"/>
    </xf>
    <xf numFmtId="0" fontId="14" fillId="0" borderId="27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20" fillId="0" borderId="9" xfId="0" applyFont="1" applyBorder="1" applyAlignment="1">
      <alignment horizontal="left"/>
    </xf>
    <xf numFmtId="41" fontId="13" fillId="25" borderId="33" xfId="31" applyNumberFormat="1" applyFont="1" applyFill="1" applyBorder="1" applyAlignment="1" applyProtection="1">
      <alignment horizontal="center" vertical="center" wrapText="1"/>
    </xf>
    <xf numFmtId="41" fontId="13" fillId="25" borderId="34" xfId="31" applyNumberFormat="1" applyFont="1" applyFill="1" applyBorder="1" applyAlignment="1" applyProtection="1">
      <alignment horizontal="center" vertical="center" wrapText="1"/>
    </xf>
    <xf numFmtId="41" fontId="13" fillId="25" borderId="52" xfId="31" applyNumberFormat="1" applyFont="1" applyFill="1" applyBorder="1" applyAlignment="1" applyProtection="1">
      <alignment horizontal="center" vertical="center" wrapText="1"/>
    </xf>
    <xf numFmtId="41" fontId="13" fillId="25" borderId="76" xfId="31" applyNumberFormat="1" applyFont="1" applyFill="1" applyBorder="1" applyAlignment="1" applyProtection="1">
      <alignment horizontal="center" vertical="center" wrapText="1"/>
    </xf>
    <xf numFmtId="0" fontId="13" fillId="0" borderId="27" xfId="29" applyFont="1" applyBorder="1" applyAlignment="1" applyProtection="1">
      <alignment horizontal="center"/>
    </xf>
    <xf numFmtId="41" fontId="13" fillId="25" borderId="4" xfId="31" applyNumberFormat="1" applyFont="1" applyFill="1" applyBorder="1" applyAlignment="1" applyProtection="1">
      <alignment horizontal="center" vertical="center" wrapText="1"/>
    </xf>
    <xf numFmtId="41" fontId="13" fillId="25" borderId="5" xfId="31" applyNumberFormat="1" applyFont="1" applyFill="1" applyBorder="1" applyAlignment="1" applyProtection="1">
      <alignment horizontal="center" vertical="center" wrapText="1"/>
    </xf>
    <xf numFmtId="41" fontId="13" fillId="25" borderId="6" xfId="31" applyNumberFormat="1" applyFont="1" applyFill="1" applyBorder="1" applyAlignment="1" applyProtection="1">
      <alignment horizontal="center" vertical="center" wrapText="1"/>
    </xf>
    <xf numFmtId="41" fontId="13" fillId="25" borderId="29" xfId="31" applyNumberFormat="1" applyFont="1" applyFill="1" applyBorder="1" applyAlignment="1" applyProtection="1">
      <alignment horizontal="center" vertical="center" wrapText="1"/>
    </xf>
    <xf numFmtId="41" fontId="13" fillId="25" borderId="53" xfId="31" applyNumberFormat="1" applyFont="1" applyFill="1" applyBorder="1" applyAlignment="1" applyProtection="1">
      <alignment horizontal="center" vertical="center" wrapText="1"/>
    </xf>
    <xf numFmtId="0" fontId="13" fillId="25" borderId="28" xfId="32" applyFont="1" applyBorder="1" applyAlignment="1" applyProtection="1">
      <alignment horizontal="center" vertical="center" wrapText="1"/>
    </xf>
    <xf numFmtId="0" fontId="13" fillId="25" borderId="32" xfId="32" applyFont="1" applyBorder="1" applyAlignment="1" applyProtection="1">
      <alignment horizontal="center" vertical="center" wrapText="1"/>
    </xf>
    <xf numFmtId="0" fontId="13" fillId="25" borderId="3" xfId="32" applyFont="1" applyBorder="1" applyAlignment="1" applyProtection="1">
      <alignment horizontal="center" vertical="center" wrapText="1"/>
    </xf>
    <xf numFmtId="0" fontId="13" fillId="25" borderId="38" xfId="32" applyFont="1" applyBorder="1" applyAlignment="1" applyProtection="1">
      <alignment horizontal="center" vertical="center" wrapText="1"/>
    </xf>
    <xf numFmtId="0" fontId="13" fillId="25" borderId="31" xfId="32" applyFont="1" applyBorder="1" applyAlignment="1" applyProtection="1">
      <alignment horizontal="center" vertical="center" wrapText="1"/>
    </xf>
    <xf numFmtId="0" fontId="10" fillId="0" borderId="0" xfId="29" applyFont="1" applyAlignment="1" applyProtection="1">
      <alignment horizontal="left"/>
    </xf>
    <xf numFmtId="41" fontId="13" fillId="25" borderId="73" xfId="31" applyNumberFormat="1" applyFont="1" applyFill="1" applyBorder="1" applyAlignment="1" applyProtection="1">
      <alignment horizontal="center" vertical="center" wrapText="1"/>
    </xf>
    <xf numFmtId="41" fontId="13" fillId="25" borderId="21" xfId="31" applyNumberFormat="1" applyFont="1" applyFill="1" applyBorder="1" applyAlignment="1" applyProtection="1">
      <alignment horizontal="center" vertical="center" wrapText="1"/>
    </xf>
    <xf numFmtId="41" fontId="13" fillId="25" borderId="54" xfId="31" applyNumberFormat="1" applyFont="1" applyFill="1" applyBorder="1" applyAlignment="1" applyProtection="1">
      <alignment horizontal="center" vertical="center" wrapText="1"/>
    </xf>
    <xf numFmtId="41" fontId="13" fillId="25" borderId="39" xfId="31" applyNumberFormat="1" applyFont="1" applyFill="1" applyBorder="1" applyAlignment="1" applyProtection="1">
      <alignment horizontal="center" vertical="center" wrapText="1"/>
    </xf>
    <xf numFmtId="0" fontId="14" fillId="2" borderId="0" xfId="29" applyFont="1" applyFill="1" applyAlignment="1" applyProtection="1">
      <alignment horizontal="left"/>
    </xf>
    <xf numFmtId="0" fontId="13" fillId="25" borderId="72" xfId="32" applyFont="1" applyBorder="1" applyAlignment="1" applyProtection="1">
      <alignment horizontal="center" vertical="center"/>
    </xf>
    <xf numFmtId="0" fontId="19" fillId="0" borderId="75" xfId="29" applyFont="1" applyBorder="1" applyProtection="1"/>
    <xf numFmtId="0" fontId="19" fillId="0" borderId="78" xfId="29" applyFont="1" applyBorder="1" applyProtection="1"/>
    <xf numFmtId="0" fontId="13" fillId="25" borderId="74" xfId="32" applyFont="1" applyBorder="1" applyAlignment="1" applyProtection="1">
      <alignment horizontal="center" vertical="center" wrapText="1"/>
    </xf>
    <xf numFmtId="0" fontId="13" fillId="25" borderId="15" xfId="32" applyFont="1" applyBorder="1" applyAlignment="1" applyProtection="1">
      <alignment horizontal="center" vertical="center" wrapText="1"/>
    </xf>
    <xf numFmtId="0" fontId="13" fillId="25" borderId="20" xfId="32" applyFont="1" applyBorder="1" applyAlignment="1" applyProtection="1">
      <alignment horizontal="center" vertical="center" wrapText="1"/>
    </xf>
    <xf numFmtId="0" fontId="13" fillId="25" borderId="33" xfId="32" applyFont="1" applyBorder="1" applyAlignment="1" applyProtection="1">
      <alignment horizontal="center" vertical="center" wrapText="1"/>
    </xf>
    <xf numFmtId="0" fontId="13" fillId="25" borderId="29" xfId="32" applyFont="1" applyBorder="1" applyAlignment="1" applyProtection="1">
      <alignment horizontal="center" vertical="center" wrapText="1"/>
    </xf>
    <xf numFmtId="0" fontId="13" fillId="25" borderId="34" xfId="32" applyFont="1" applyBorder="1" applyAlignment="1" applyProtection="1">
      <alignment horizontal="center" vertical="center" wrapText="1"/>
    </xf>
    <xf numFmtId="0" fontId="13" fillId="25" borderId="11" xfId="32" applyFont="1" applyBorder="1" applyAlignment="1" applyProtection="1">
      <alignment horizontal="center" vertical="center" wrapText="1"/>
    </xf>
    <xf numFmtId="0" fontId="13" fillId="25" borderId="12" xfId="32" applyFont="1" applyBorder="1" applyAlignment="1" applyProtection="1">
      <alignment horizontal="center" vertical="center" wrapText="1"/>
    </xf>
    <xf numFmtId="0" fontId="13" fillId="8" borderId="28" xfId="32" applyFont="1" applyFill="1" applyBorder="1" applyAlignment="1" applyProtection="1">
      <alignment horizontal="center" vertical="center" wrapText="1"/>
    </xf>
    <xf numFmtId="0" fontId="13" fillId="8" borderId="31" xfId="32" applyFont="1" applyFill="1" applyBorder="1" applyAlignment="1" applyProtection="1">
      <alignment horizontal="center" vertical="center" wrapText="1"/>
    </xf>
    <xf numFmtId="0" fontId="13" fillId="8" borderId="32" xfId="32" applyFont="1" applyFill="1" applyBorder="1" applyAlignment="1" applyProtection="1">
      <alignment horizontal="center" vertical="center" wrapText="1"/>
    </xf>
    <xf numFmtId="41" fontId="13" fillId="26" borderId="28" xfId="31" applyNumberFormat="1" applyFont="1" applyFill="1" applyBorder="1" applyAlignment="1" applyProtection="1">
      <alignment horizontal="center" vertical="center" wrapText="1"/>
    </xf>
    <xf numFmtId="41" fontId="13" fillId="26" borderId="31" xfId="31" applyNumberFormat="1" applyFont="1" applyFill="1" applyBorder="1" applyAlignment="1" applyProtection="1">
      <alignment horizontal="center" vertical="center" wrapText="1"/>
    </xf>
    <xf numFmtId="41" fontId="13" fillId="26" borderId="32" xfId="31" applyNumberFormat="1" applyFont="1" applyFill="1" applyBorder="1" applyAlignment="1" applyProtection="1">
      <alignment horizontal="center" vertical="center" wrapText="1"/>
    </xf>
    <xf numFmtId="41" fontId="13" fillId="25" borderId="28" xfId="31" applyNumberFormat="1" applyFont="1" applyFill="1" applyBorder="1" applyAlignment="1" applyProtection="1">
      <alignment horizontal="center" vertical="center" wrapText="1"/>
    </xf>
    <xf numFmtId="41" fontId="13" fillId="25" borderId="31" xfId="31" applyNumberFormat="1" applyFont="1" applyFill="1" applyBorder="1" applyAlignment="1" applyProtection="1">
      <alignment horizontal="center" vertical="center" wrapText="1"/>
    </xf>
    <xf numFmtId="41" fontId="13" fillId="25" borderId="32" xfId="31" applyNumberFormat="1" applyFont="1" applyFill="1" applyBorder="1" applyAlignment="1" applyProtection="1">
      <alignment horizontal="center" vertical="center" wrapText="1"/>
    </xf>
    <xf numFmtId="0" fontId="13" fillId="27" borderId="28" xfId="32" applyFont="1" applyFill="1" applyBorder="1" applyAlignment="1" applyProtection="1">
      <alignment horizontal="center" vertical="center" wrapText="1"/>
    </xf>
    <xf numFmtId="0" fontId="13" fillId="27" borderId="31" xfId="32" applyFont="1" applyFill="1" applyBorder="1" applyAlignment="1" applyProtection="1">
      <alignment horizontal="center" vertical="center" wrapText="1"/>
    </xf>
    <xf numFmtId="0" fontId="13" fillId="27" borderId="32" xfId="32" applyFont="1" applyFill="1" applyBorder="1" applyAlignment="1" applyProtection="1">
      <alignment horizontal="center" vertical="center" wrapText="1"/>
    </xf>
    <xf numFmtId="0" fontId="13" fillId="9" borderId="28" xfId="32" applyFont="1" applyFill="1" applyBorder="1" applyAlignment="1" applyProtection="1">
      <alignment horizontal="center" vertical="center" wrapText="1"/>
    </xf>
    <xf numFmtId="0" fontId="13" fillId="9" borderId="31" xfId="32" applyFont="1" applyFill="1" applyBorder="1" applyAlignment="1" applyProtection="1">
      <alignment horizontal="center" vertical="center" wrapText="1"/>
    </xf>
    <xf numFmtId="0" fontId="13" fillId="9" borderId="32" xfId="32" applyFont="1" applyFill="1" applyBorder="1" applyAlignment="1" applyProtection="1">
      <alignment horizontal="center" vertical="center" wrapText="1"/>
    </xf>
    <xf numFmtId="0" fontId="49" fillId="24" borderId="85" xfId="29" applyFont="1" applyFill="1" applyBorder="1" applyAlignment="1" applyProtection="1">
      <alignment horizontal="center" vertical="center" wrapText="1"/>
    </xf>
    <xf numFmtId="0" fontId="49" fillId="24" borderId="20" xfId="29" applyFont="1" applyFill="1" applyBorder="1" applyAlignment="1" applyProtection="1">
      <alignment horizontal="center" vertical="center" wrapText="1"/>
    </xf>
    <xf numFmtId="0" fontId="49" fillId="24" borderId="85" xfId="29" applyFont="1" applyFill="1" applyBorder="1" applyAlignment="1" applyProtection="1">
      <alignment horizontal="center" vertical="center"/>
    </xf>
    <xf numFmtId="0" fontId="49" fillId="24" borderId="20" xfId="29" applyFont="1" applyFill="1" applyBorder="1" applyAlignment="1" applyProtection="1">
      <alignment horizontal="center" vertical="center"/>
    </xf>
    <xf numFmtId="0" fontId="13" fillId="0" borderId="0" xfId="29" applyFont="1" applyAlignment="1" applyProtection="1">
      <alignment horizontal="left" vertical="top" wrapText="1"/>
    </xf>
    <xf numFmtId="0" fontId="49" fillId="24" borderId="47" xfId="29" applyFont="1" applyFill="1" applyBorder="1" applyAlignment="1" applyProtection="1">
      <alignment horizontal="center"/>
    </xf>
    <xf numFmtId="0" fontId="49" fillId="24" borderId="30" xfId="29" applyFont="1" applyFill="1" applyBorder="1" applyAlignment="1" applyProtection="1">
      <alignment horizontal="center"/>
    </xf>
    <xf numFmtId="0" fontId="49" fillId="24" borderId="37" xfId="29" applyFont="1" applyFill="1" applyBorder="1" applyAlignment="1" applyProtection="1">
      <alignment horizontal="center"/>
    </xf>
    <xf numFmtId="0" fontId="49" fillId="24" borderId="23" xfId="29" applyFont="1" applyFill="1" applyBorder="1" applyAlignment="1" applyProtection="1">
      <alignment horizontal="center"/>
    </xf>
    <xf numFmtId="0" fontId="49" fillId="24" borderId="45" xfId="29" applyFont="1" applyFill="1" applyBorder="1" applyAlignment="1" applyProtection="1">
      <alignment horizontal="center"/>
    </xf>
    <xf numFmtId="0" fontId="49" fillId="24" borderId="37" xfId="29" applyFont="1" applyFill="1" applyBorder="1" applyAlignment="1" applyProtection="1">
      <alignment horizontal="center" vertical="center"/>
    </xf>
    <xf numFmtId="0" fontId="49" fillId="24" borderId="45" xfId="29" applyFont="1" applyFill="1" applyBorder="1" applyAlignment="1" applyProtection="1">
      <alignment horizontal="center" vertical="center"/>
    </xf>
    <xf numFmtId="0" fontId="13" fillId="2" borderId="37" xfId="29" applyFont="1" applyFill="1" applyBorder="1" applyAlignment="1" applyProtection="1">
      <alignment horizontal="center"/>
    </xf>
    <xf numFmtId="0" fontId="13" fillId="2" borderId="45" xfId="29" applyFont="1" applyFill="1" applyBorder="1" applyAlignment="1" applyProtection="1">
      <alignment horizontal="center"/>
    </xf>
    <xf numFmtId="0" fontId="49" fillId="24" borderId="21" xfId="29" applyFont="1" applyFill="1" applyBorder="1" applyAlignment="1" applyProtection="1">
      <alignment horizontal="center" vertical="center"/>
    </xf>
    <xf numFmtId="0" fontId="11" fillId="2" borderId="0" xfId="29" applyFont="1" applyFill="1" applyAlignment="1" applyProtection="1">
      <alignment horizontal="center"/>
    </xf>
    <xf numFmtId="0" fontId="56" fillId="0" borderId="0" xfId="0" applyFont="1" applyAlignment="1">
      <alignment horizontal="center" vertical="center"/>
    </xf>
    <xf numFmtId="0" fontId="84" fillId="23" borderId="27" xfId="0" applyFont="1" applyFill="1" applyBorder="1" applyAlignment="1">
      <alignment horizontal="center" vertical="center" wrapText="1"/>
    </xf>
    <xf numFmtId="0" fontId="84" fillId="29" borderId="27" xfId="0" applyFont="1" applyFill="1" applyBorder="1" applyAlignment="1">
      <alignment horizontal="center" vertical="center" wrapText="1"/>
    </xf>
    <xf numFmtId="0" fontId="84" fillId="28" borderId="3" xfId="0" applyFont="1" applyFill="1" applyBorder="1" applyAlignment="1">
      <alignment horizontal="center" vertical="center" wrapText="1"/>
    </xf>
    <xf numFmtId="0" fontId="84" fillId="28" borderId="38" xfId="0" applyFont="1" applyFill="1" applyBorder="1" applyAlignment="1">
      <alignment horizontal="center" vertical="center" wrapText="1"/>
    </xf>
    <xf numFmtId="0" fontId="84" fillId="23" borderId="27" xfId="0" applyFont="1" applyFill="1" applyBorder="1" applyAlignment="1">
      <alignment horizontal="center" vertical="center"/>
    </xf>
    <xf numFmtId="0" fontId="84" fillId="28" borderId="28" xfId="0" applyFont="1" applyFill="1" applyBorder="1" applyAlignment="1">
      <alignment horizontal="center" vertical="center" wrapText="1"/>
    </xf>
    <xf numFmtId="0" fontId="84" fillId="28" borderId="31" xfId="0" applyFont="1" applyFill="1" applyBorder="1" applyAlignment="1">
      <alignment horizontal="center" vertical="center" wrapText="1"/>
    </xf>
    <xf numFmtId="0" fontId="84" fillId="29" borderId="27" xfId="0" applyFont="1" applyFill="1" applyBorder="1" applyAlignment="1">
      <alignment horizontal="center" vertical="center"/>
    </xf>
    <xf numFmtId="0" fontId="84" fillId="7" borderId="27" xfId="0" applyFont="1" applyFill="1" applyBorder="1" applyAlignment="1">
      <alignment horizontal="center" vertical="center" wrapText="1"/>
    </xf>
    <xf numFmtId="0" fontId="84" fillId="28" borderId="27" xfId="0" applyFont="1" applyFill="1" applyBorder="1" applyAlignment="1">
      <alignment horizontal="center" vertical="center"/>
    </xf>
    <xf numFmtId="0" fontId="84" fillId="29" borderId="3" xfId="0" applyFont="1" applyFill="1" applyBorder="1" applyAlignment="1">
      <alignment horizontal="center" vertical="center" wrapText="1"/>
    </xf>
    <xf numFmtId="0" fontId="84" fillId="29" borderId="38" xfId="0" applyFont="1" applyFill="1" applyBorder="1" applyAlignment="1">
      <alignment horizontal="center" vertical="center" wrapText="1"/>
    </xf>
    <xf numFmtId="0" fontId="57" fillId="0" borderId="41" xfId="0" applyFont="1" applyBorder="1" applyAlignment="1">
      <alignment horizontal="center" vertical="center"/>
    </xf>
    <xf numFmtId="0" fontId="57" fillId="0" borderId="47" xfId="0" applyFont="1" applyBorder="1" applyAlignment="1">
      <alignment horizontal="center" vertical="center"/>
    </xf>
    <xf numFmtId="0" fontId="84" fillId="7" borderId="3" xfId="0" applyFont="1" applyFill="1" applyBorder="1" applyAlignment="1">
      <alignment horizontal="center" vertical="center" wrapText="1"/>
    </xf>
    <xf numFmtId="0" fontId="84" fillId="7" borderId="38" xfId="0" applyFont="1" applyFill="1" applyBorder="1" applyAlignment="1">
      <alignment horizontal="center" vertical="center" wrapText="1"/>
    </xf>
    <xf numFmtId="0" fontId="84" fillId="28" borderId="27" xfId="0" applyFont="1" applyFill="1" applyBorder="1" applyAlignment="1">
      <alignment horizontal="center" vertical="center" wrapText="1"/>
    </xf>
    <xf numFmtId="0" fontId="84" fillId="29" borderId="27" xfId="0" applyFont="1" applyFill="1" applyBorder="1" applyAlignment="1">
      <alignment horizontal="right" vertical="center" wrapText="1"/>
    </xf>
    <xf numFmtId="0" fontId="84" fillId="0" borderId="27" xfId="0" applyFont="1" applyBorder="1" applyAlignment="1">
      <alignment horizontal="center" vertical="center"/>
    </xf>
    <xf numFmtId="0" fontId="57" fillId="0" borderId="21" xfId="0" applyFont="1" applyBorder="1" applyAlignment="1">
      <alignment horizontal="center"/>
    </xf>
    <xf numFmtId="0" fontId="84" fillId="7" borderId="28" xfId="0" applyFont="1" applyFill="1" applyBorder="1" applyAlignment="1">
      <alignment horizontal="center" vertical="center" wrapText="1"/>
    </xf>
    <xf numFmtId="0" fontId="84" fillId="7" borderId="31" xfId="0" applyFont="1" applyFill="1" applyBorder="1" applyAlignment="1">
      <alignment horizontal="center" vertical="center" wrapText="1"/>
    </xf>
    <xf numFmtId="0" fontId="84" fillId="7" borderId="32" xfId="0" applyFont="1" applyFill="1" applyBorder="1" applyAlignment="1">
      <alignment horizontal="center" vertical="center" wrapText="1"/>
    </xf>
    <xf numFmtId="0" fontId="84" fillId="23" borderId="3" xfId="0" applyFont="1" applyFill="1" applyBorder="1" applyAlignment="1">
      <alignment horizontal="center" vertical="center" wrapText="1"/>
    </xf>
    <xf numFmtId="0" fontId="84" fillId="23" borderId="38" xfId="0" applyFont="1" applyFill="1" applyBorder="1" applyAlignment="1">
      <alignment horizontal="center" vertical="center" wrapText="1"/>
    </xf>
    <xf numFmtId="0" fontId="68" fillId="0" borderId="0" xfId="17" applyFont="1" applyAlignment="1">
      <alignment horizontal="center"/>
    </xf>
    <xf numFmtId="0" fontId="69" fillId="0" borderId="0" xfId="17" applyAlignment="1">
      <alignment horizontal="center"/>
    </xf>
    <xf numFmtId="0" fontId="68" fillId="0" borderId="20" xfId="17" applyFont="1" applyBorder="1" applyAlignment="1">
      <alignment horizontal="center" vertical="center" wrapText="1"/>
    </xf>
    <xf numFmtId="0" fontId="68" fillId="0" borderId="21" xfId="17" applyFont="1" applyBorder="1" applyAlignment="1">
      <alignment horizontal="center" vertical="center" wrapText="1"/>
    </xf>
    <xf numFmtId="0" fontId="68" fillId="0" borderId="15" xfId="17" applyFont="1" applyBorder="1" applyAlignment="1">
      <alignment horizontal="center" vertical="center"/>
    </xf>
    <xf numFmtId="0" fontId="68" fillId="0" borderId="20" xfId="17" applyFont="1" applyBorder="1" applyAlignment="1">
      <alignment horizontal="center" vertical="center"/>
    </xf>
    <xf numFmtId="0" fontId="68" fillId="4" borderId="9" xfId="17" applyFont="1" applyFill="1" applyBorder="1" applyAlignment="1">
      <alignment horizontal="center" vertical="center" wrapText="1"/>
    </xf>
    <xf numFmtId="0" fontId="68" fillId="4" borderId="15" xfId="17" applyFont="1" applyFill="1" applyBorder="1" applyAlignment="1">
      <alignment horizontal="center" vertical="center" wrapText="1"/>
    </xf>
    <xf numFmtId="0" fontId="68" fillId="4" borderId="20" xfId="17" applyFont="1" applyFill="1" applyBorder="1" applyAlignment="1">
      <alignment horizontal="center" vertical="center" wrapText="1"/>
    </xf>
    <xf numFmtId="0" fontId="68" fillId="0" borderId="9" xfId="17" applyFont="1" applyBorder="1" applyAlignment="1">
      <alignment horizontal="center" vertical="center" wrapText="1"/>
    </xf>
    <xf numFmtId="0" fontId="68" fillId="0" borderId="15" xfId="17" applyFont="1" applyBorder="1" applyAlignment="1">
      <alignment horizontal="center" vertical="center" wrapText="1"/>
    </xf>
    <xf numFmtId="0" fontId="68" fillId="0" borderId="21" xfId="17" applyFont="1" applyBorder="1" applyAlignment="1">
      <alignment horizontal="center" vertical="center"/>
    </xf>
    <xf numFmtId="0" fontId="72" fillId="0" borderId="0" xfId="17" applyFont="1" applyAlignment="1">
      <alignment horizontal="center"/>
    </xf>
    <xf numFmtId="0" fontId="68" fillId="0" borderId="0" xfId="0" applyFont="1" applyAlignment="1">
      <alignment horizontal="center"/>
    </xf>
    <xf numFmtId="0" fontId="75" fillId="0" borderId="0" xfId="0" applyFont="1" applyAlignment="1">
      <alignment horizontal="center" vertical="center"/>
    </xf>
    <xf numFmtId="0" fontId="68" fillId="0" borderId="82" xfId="17" applyFont="1" applyBorder="1" applyAlignment="1">
      <alignment horizontal="center" vertical="center"/>
    </xf>
    <xf numFmtId="0" fontId="68" fillId="0" borderId="85" xfId="17" applyFont="1" applyBorder="1" applyAlignment="1">
      <alignment horizontal="center" vertical="center"/>
    </xf>
    <xf numFmtId="0" fontId="68" fillId="0" borderId="85" xfId="17" applyFont="1" applyBorder="1" applyAlignment="1">
      <alignment horizontal="center" vertical="center" wrapText="1"/>
    </xf>
    <xf numFmtId="0" fontId="68" fillId="0" borderId="82" xfId="17" applyFont="1" applyBorder="1" applyAlignment="1">
      <alignment horizontal="center" vertical="center" wrapText="1"/>
    </xf>
    <xf numFmtId="0" fontId="68" fillId="0" borderId="84" xfId="17" applyFont="1" applyBorder="1" applyAlignment="1">
      <alignment horizontal="center" vertical="center" wrapText="1"/>
    </xf>
    <xf numFmtId="0" fontId="99" fillId="0" borderId="0" xfId="0" applyFont="1" applyAlignment="1">
      <alignment horizontal="center" vertical="center"/>
    </xf>
    <xf numFmtId="0" fontId="100" fillId="0" borderId="15" xfId="17" applyFont="1" applyBorder="1" applyAlignment="1">
      <alignment horizontal="center" vertical="center"/>
    </xf>
    <xf numFmtId="0" fontId="100" fillId="0" borderId="20" xfId="17" applyFont="1" applyBorder="1" applyAlignment="1">
      <alignment horizontal="center" vertical="center"/>
    </xf>
    <xf numFmtId="0" fontId="100" fillId="0" borderId="82" xfId="17" applyFont="1" applyBorder="1" applyAlignment="1">
      <alignment horizontal="center" vertical="center"/>
    </xf>
    <xf numFmtId="0" fontId="100" fillId="0" borderId="85" xfId="17" applyFont="1" applyBorder="1" applyAlignment="1">
      <alignment horizontal="center" vertical="center"/>
    </xf>
    <xf numFmtId="0" fontId="100" fillId="0" borderId="85" xfId="17" applyFont="1" applyBorder="1" applyAlignment="1">
      <alignment horizontal="center" vertical="center" wrapText="1"/>
    </xf>
    <xf numFmtId="0" fontId="100" fillId="0" borderId="15" xfId="17" applyFont="1" applyBorder="1" applyAlignment="1">
      <alignment horizontal="center" vertical="center" wrapText="1"/>
    </xf>
    <xf numFmtId="0" fontId="100" fillId="0" borderId="20" xfId="17" applyFont="1" applyBorder="1" applyAlignment="1">
      <alignment horizontal="center" vertical="center" wrapText="1"/>
    </xf>
    <xf numFmtId="0" fontId="100" fillId="0" borderId="82" xfId="17" applyFont="1" applyBorder="1" applyAlignment="1">
      <alignment horizontal="center" vertical="center" wrapText="1"/>
    </xf>
    <xf numFmtId="0" fontId="100" fillId="0" borderId="84" xfId="17" applyFont="1" applyBorder="1" applyAlignment="1">
      <alignment horizontal="center" vertical="center" wrapText="1"/>
    </xf>
    <xf numFmtId="0" fontId="68" fillId="0" borderId="83" xfId="17" applyFont="1" applyBorder="1" applyAlignment="1">
      <alignment horizontal="center" vertical="center"/>
    </xf>
    <xf numFmtId="0" fontId="68" fillId="0" borderId="83" xfId="17" applyFont="1" applyBorder="1" applyAlignment="1">
      <alignment horizontal="center" vertical="center" wrapText="1"/>
    </xf>
    <xf numFmtId="0" fontId="77" fillId="0" borderId="30" xfId="17" applyFont="1" applyBorder="1" applyAlignment="1">
      <alignment horizontal="left"/>
    </xf>
    <xf numFmtId="0" fontId="68" fillId="0" borderId="15" xfId="65" applyFont="1" applyBorder="1" applyAlignment="1">
      <alignment horizontal="center" vertical="center"/>
    </xf>
    <xf numFmtId="0" fontId="68" fillId="0" borderId="20" xfId="65" applyFont="1" applyBorder="1" applyAlignment="1">
      <alignment horizontal="center" vertical="center"/>
    </xf>
    <xf numFmtId="0" fontId="68" fillId="0" borderId="21" xfId="65" applyFont="1" applyBorder="1" applyAlignment="1">
      <alignment horizontal="center" vertical="center"/>
    </xf>
    <xf numFmtId="0" fontId="68" fillId="0" borderId="85" xfId="65" applyFont="1" applyBorder="1" applyAlignment="1">
      <alignment horizontal="center" vertical="center"/>
    </xf>
    <xf numFmtId="0" fontId="68" fillId="0" borderId="85" xfId="65" applyFont="1" applyBorder="1" applyAlignment="1">
      <alignment horizontal="center" vertical="center" wrapText="1"/>
    </xf>
    <xf numFmtId="0" fontId="68" fillId="0" borderId="15" xfId="65" applyFont="1" applyBorder="1" applyAlignment="1">
      <alignment horizontal="center" vertical="center" wrapText="1"/>
    </xf>
    <xf numFmtId="0" fontId="68" fillId="0" borderId="20" xfId="65" applyFont="1" applyBorder="1" applyAlignment="1">
      <alignment horizontal="center" vertical="center" wrapText="1"/>
    </xf>
    <xf numFmtId="0" fontId="68" fillId="0" borderId="21" xfId="65" applyFont="1" applyBorder="1" applyAlignment="1">
      <alignment horizontal="center" vertical="center" wrapText="1"/>
    </xf>
    <xf numFmtId="0" fontId="68" fillId="0" borderId="84" xfId="65" applyFont="1" applyBorder="1" applyAlignment="1">
      <alignment horizontal="center" vertical="center" wrapText="1"/>
    </xf>
    <xf numFmtId="0" fontId="112" fillId="0" borderId="15" xfId="65" applyFont="1" applyBorder="1" applyAlignment="1">
      <alignment horizontal="center"/>
    </xf>
    <xf numFmtId="0" fontId="112" fillId="0" borderId="20" xfId="65" applyFont="1" applyBorder="1" applyAlignment="1">
      <alignment horizontal="center"/>
    </xf>
    <xf numFmtId="0" fontId="112" fillId="0" borderId="21" xfId="65" applyFont="1" applyBorder="1" applyAlignment="1">
      <alignment horizontal="center"/>
    </xf>
    <xf numFmtId="0" fontId="112" fillId="0" borderId="85" xfId="65" applyFont="1" applyBorder="1" applyAlignment="1">
      <alignment horizontal="center"/>
    </xf>
    <xf numFmtId="0" fontId="112" fillId="0" borderId="85" xfId="65" applyFont="1" applyBorder="1" applyAlignment="1">
      <alignment horizontal="center" wrapText="1"/>
    </xf>
    <xf numFmtId="0" fontId="112" fillId="0" borderId="15" xfId="65" applyFont="1" applyBorder="1" applyAlignment="1">
      <alignment horizontal="center" wrapText="1"/>
    </xf>
    <xf numFmtId="0" fontId="112" fillId="0" borderId="20" xfId="65" applyFont="1" applyBorder="1" applyAlignment="1">
      <alignment horizontal="center" wrapText="1"/>
    </xf>
    <xf numFmtId="0" fontId="112" fillId="0" borderId="21" xfId="65" applyFont="1" applyBorder="1" applyAlignment="1">
      <alignment horizontal="center" wrapText="1"/>
    </xf>
  </cellXfs>
  <cellStyles count="80">
    <cellStyle name="Bad" xfId="3"/>
    <cellStyle name="Bad 2" xfId="51"/>
    <cellStyle name="Bad 3" xfId="16"/>
    <cellStyle name="Bad 3 2" xfId="32"/>
    <cellStyle name="Comma" xfId="8" builtinId="3"/>
    <cellStyle name="Comma [0]" xfId="1" builtinId="6"/>
    <cellStyle name="Comma [0] 11" xfId="62"/>
    <cellStyle name="Comma [0] 11 2" xfId="76"/>
    <cellStyle name="Comma [0] 2" xfId="19"/>
    <cellStyle name="Comma [0] 2 2" xfId="47"/>
    <cellStyle name="Comma [0] 2 3" xfId="6"/>
    <cellStyle name="Comma [0] 2 3 2" xfId="23"/>
    <cellStyle name="Comma [0] 2 3 2 2" xfId="54"/>
    <cellStyle name="Comma [0] 2 3 3" xfId="39"/>
    <cellStyle name="Comma [0] 2 4" xfId="68"/>
    <cellStyle name="Comma [0] 2 4 2" xfId="73"/>
    <cellStyle name="Comma [0] 2 4 3" xfId="78"/>
    <cellStyle name="Comma [0] 2 5" xfId="61"/>
    <cellStyle name="Comma [0] 2 6" xfId="66"/>
    <cellStyle name="Comma [0] 3" xfId="9"/>
    <cellStyle name="Comma [0] 3 2" xfId="25"/>
    <cellStyle name="Comma [0] 3 3" xfId="41"/>
    <cellStyle name="Comma [0] 4" xfId="21"/>
    <cellStyle name="Comma [0] 4 2" xfId="14"/>
    <cellStyle name="Comma [0] 4 2 2" xfId="30"/>
    <cellStyle name="Comma [0] 4 3" xfId="55"/>
    <cellStyle name="Comma [0] 4 4" xfId="57"/>
    <cellStyle name="Comma [0] 4 5" xfId="60"/>
    <cellStyle name="Comma [0] 6" xfId="15"/>
    <cellStyle name="Comma [0] 6 2" xfId="31"/>
    <cellStyle name="Comma [0] 7" xfId="5"/>
    <cellStyle name="Comma [0] 7 2" xfId="22"/>
    <cellStyle name="Comma [0] 7 2 2" xfId="52"/>
    <cellStyle name="Comma [0] 7 2 3" xfId="56"/>
    <cellStyle name="Comma [0] 7 3" xfId="38"/>
    <cellStyle name="Comma [0] 7 4" xfId="72"/>
    <cellStyle name="Comma [0] 9" xfId="64"/>
    <cellStyle name="Comma 2" xfId="11"/>
    <cellStyle name="Comma 2 2" xfId="27"/>
    <cellStyle name="Comma 3" xfId="24"/>
    <cellStyle name="Comma 4" xfId="34"/>
    <cellStyle name="Comma 5" xfId="35"/>
    <cellStyle name="Comma 6" xfId="33"/>
    <cellStyle name="Hipertaut 2" xfId="74"/>
    <cellStyle name="Koma [0] 2" xfId="36"/>
    <cellStyle name="Koma [0] 3" xfId="50"/>
    <cellStyle name="Koma [0] 4" xfId="53"/>
    <cellStyle name="Koma [0] 5" xfId="58"/>
    <cellStyle name="Koma [0] 6" xfId="71"/>
    <cellStyle name="Koma 2" xfId="40"/>
    <cellStyle name="Koma 3" xfId="44"/>
    <cellStyle name="Koma 4" xfId="43"/>
    <cellStyle name="Koma 5" xfId="48"/>
    <cellStyle name="Normal" xfId="0" builtinId="0"/>
    <cellStyle name="Normal 2" xfId="17"/>
    <cellStyle name="Normal 2 2" xfId="45"/>
    <cellStyle name="Normal 2 3" xfId="4"/>
    <cellStyle name="Normal 2 4" xfId="67"/>
    <cellStyle name="Normal 2 5" xfId="65"/>
    <cellStyle name="Normal 2 7" xfId="77"/>
    <cellStyle name="Normal 3" xfId="20"/>
    <cellStyle name="Normal 3 2" xfId="63"/>
    <cellStyle name="Normal 4" xfId="10"/>
    <cellStyle name="Normal 4 2" xfId="13"/>
    <cellStyle name="Normal 4 2 2" xfId="29"/>
    <cellStyle name="Normal 4 3" xfId="26"/>
    <cellStyle name="Normal 5" xfId="42"/>
    <cellStyle name="Normal 6" xfId="49"/>
    <cellStyle name="Normal 7" xfId="69"/>
    <cellStyle name="Normal 7 2" xfId="79"/>
    <cellStyle name="Normal 9" xfId="75"/>
    <cellStyle name="Normal_Kab All Indo 2004" xfId="7"/>
    <cellStyle name="Normal_Kab All Indo 2004 2" xfId="70"/>
    <cellStyle name="Percent" xfId="2" builtinId="5"/>
    <cellStyle name="Percent 2" xfId="12"/>
    <cellStyle name="Percent 2 2" xfId="28"/>
    <cellStyle name="Percent 3" xfId="18"/>
    <cellStyle name="Percent 3 2" xfId="46"/>
    <cellStyle name="Persen 2" xfId="37"/>
    <cellStyle name="Persen 3" xfId="5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277708</xdr:colOff>
      <xdr:row>26</xdr:row>
      <xdr:rowOff>0</xdr:rowOff>
    </xdr:from>
    <xdr:to>
      <xdr:col>43</xdr:col>
      <xdr:colOff>359613</xdr:colOff>
      <xdr:row>26</xdr:row>
      <xdr:rowOff>139303</xdr:rowOff>
    </xdr:to>
    <xdr:sp macro="" textlink="">
      <xdr:nvSpPr>
        <xdr:cNvPr id="2" name="leftBrace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 rot="16200000">
          <a:off x="30311568" y="8067211"/>
          <a:ext cx="139392" cy="1405518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39</xdr:col>
      <xdr:colOff>268047</xdr:colOff>
      <xdr:row>27</xdr:row>
      <xdr:rowOff>101091</xdr:rowOff>
    </xdr:from>
    <xdr:to>
      <xdr:col>42</xdr:col>
      <xdr:colOff>382680</xdr:colOff>
      <xdr:row>29</xdr:row>
      <xdr:rowOff>139303</xdr:rowOff>
    </xdr:to>
    <xdr:sp macro="" textlink="">
      <xdr:nvSpPr>
        <xdr:cNvPr id="3" name="leftBrac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 rot="16200000">
          <a:off x="29127450" y="8079522"/>
          <a:ext cx="418170" cy="2310162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537435</xdr:colOff>
      <xdr:row>26</xdr:row>
      <xdr:rowOff>50489</xdr:rowOff>
    </xdr:from>
    <xdr:to>
      <xdr:col>7</xdr:col>
      <xdr:colOff>456263</xdr:colOff>
      <xdr:row>27</xdr:row>
      <xdr:rowOff>75902</xdr:rowOff>
    </xdr:to>
    <xdr:sp macro="" textlink="">
      <xdr:nvSpPr>
        <xdr:cNvPr id="2" name="leftBrace">
          <a:extLst>
            <a:ext uri="{FF2B5EF4-FFF2-40B4-BE49-F238E27FC236}">
              <a16:creationId xmlns:a16="http://schemas.microsoft.com/office/drawing/2014/main" xmlns="" id="{64BDB1DD-F8EB-450D-A0A1-7E0D937586B3}"/>
            </a:ext>
          </a:extLst>
        </xdr:cNvPr>
        <xdr:cNvSpPr/>
      </xdr:nvSpPr>
      <xdr:spPr>
        <a:xfrm rot="16200000">
          <a:off x="3132092" y="3628032"/>
          <a:ext cx="215913" cy="2966828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10</xdr:col>
      <xdr:colOff>337984</xdr:colOff>
      <xdr:row>26</xdr:row>
      <xdr:rowOff>76162</xdr:rowOff>
    </xdr:from>
    <xdr:to>
      <xdr:col>21</xdr:col>
      <xdr:colOff>266636</xdr:colOff>
      <xdr:row>27</xdr:row>
      <xdr:rowOff>75902</xdr:rowOff>
    </xdr:to>
    <xdr:sp macro="" textlink="">
      <xdr:nvSpPr>
        <xdr:cNvPr id="3" name="leftBrace">
          <a:extLst>
            <a:ext uri="{FF2B5EF4-FFF2-40B4-BE49-F238E27FC236}">
              <a16:creationId xmlns:a16="http://schemas.microsoft.com/office/drawing/2014/main" xmlns="" id="{2DAD131E-7759-43B1-9352-947A45637ED2}"/>
            </a:ext>
          </a:extLst>
        </xdr:cNvPr>
        <xdr:cNvSpPr/>
      </xdr:nvSpPr>
      <xdr:spPr>
        <a:xfrm rot="16200000">
          <a:off x="9655990" y="1807156"/>
          <a:ext cx="190240" cy="6634252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22</xdr:col>
      <xdr:colOff>494628</xdr:colOff>
      <xdr:row>26</xdr:row>
      <xdr:rowOff>100979</xdr:rowOff>
    </xdr:from>
    <xdr:to>
      <xdr:col>33</xdr:col>
      <xdr:colOff>485719</xdr:colOff>
      <xdr:row>27</xdr:row>
      <xdr:rowOff>75902</xdr:rowOff>
    </xdr:to>
    <xdr:sp macro="" textlink="">
      <xdr:nvSpPr>
        <xdr:cNvPr id="4" name="leftBrace">
          <a:extLst>
            <a:ext uri="{FF2B5EF4-FFF2-40B4-BE49-F238E27FC236}">
              <a16:creationId xmlns:a16="http://schemas.microsoft.com/office/drawing/2014/main" xmlns="" id="{BBEBB6E2-2E7A-44ED-A107-079B3AD09758}"/>
            </a:ext>
          </a:extLst>
        </xdr:cNvPr>
        <xdr:cNvSpPr/>
      </xdr:nvSpPr>
      <xdr:spPr>
        <a:xfrm rot="16200000">
          <a:off x="17171462" y="1788345"/>
          <a:ext cx="165423" cy="6696691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34</xdr:col>
      <xdr:colOff>456525</xdr:colOff>
      <xdr:row>26</xdr:row>
      <xdr:rowOff>63326</xdr:rowOff>
    </xdr:from>
    <xdr:to>
      <xdr:col>45</xdr:col>
      <xdr:colOff>446961</xdr:colOff>
      <xdr:row>27</xdr:row>
      <xdr:rowOff>75902</xdr:rowOff>
    </xdr:to>
    <xdr:sp macro="" textlink="">
      <xdr:nvSpPr>
        <xdr:cNvPr id="5" name="leftBrace">
          <a:extLst>
            <a:ext uri="{FF2B5EF4-FFF2-40B4-BE49-F238E27FC236}">
              <a16:creationId xmlns:a16="http://schemas.microsoft.com/office/drawing/2014/main" xmlns="" id="{6EEEB0B2-90DD-4083-B53E-4FD3587A4354}"/>
            </a:ext>
          </a:extLst>
        </xdr:cNvPr>
        <xdr:cNvSpPr/>
      </xdr:nvSpPr>
      <xdr:spPr>
        <a:xfrm rot="16200000">
          <a:off x="24429405" y="1769846"/>
          <a:ext cx="203076" cy="6696036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46</xdr:col>
      <xdr:colOff>390198</xdr:colOff>
      <xdr:row>26</xdr:row>
      <xdr:rowOff>37653</xdr:rowOff>
    </xdr:from>
    <xdr:to>
      <xdr:col>57</xdr:col>
      <xdr:colOff>237499</xdr:colOff>
      <xdr:row>27</xdr:row>
      <xdr:rowOff>63400</xdr:rowOff>
    </xdr:to>
    <xdr:sp macro="" textlink="">
      <xdr:nvSpPr>
        <xdr:cNvPr id="6" name="leftBrace">
          <a:extLst>
            <a:ext uri="{FF2B5EF4-FFF2-40B4-BE49-F238E27FC236}">
              <a16:creationId xmlns:a16="http://schemas.microsoft.com/office/drawing/2014/main" xmlns="" id="{659E3F2E-7EB4-48A9-9C75-A18875EA537C}"/>
            </a:ext>
          </a:extLst>
        </xdr:cNvPr>
        <xdr:cNvSpPr/>
      </xdr:nvSpPr>
      <xdr:spPr>
        <a:xfrm rot="16200000">
          <a:off x="31600125" y="1822326"/>
          <a:ext cx="216247" cy="6552901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58</xdr:col>
      <xdr:colOff>409250</xdr:colOff>
      <xdr:row>26</xdr:row>
      <xdr:rowOff>24817</xdr:rowOff>
    </xdr:from>
    <xdr:to>
      <xdr:col>69</xdr:col>
      <xdr:colOff>466256</xdr:colOff>
      <xdr:row>27</xdr:row>
      <xdr:rowOff>50601</xdr:rowOff>
    </xdr:to>
    <xdr:sp macro="" textlink="">
      <xdr:nvSpPr>
        <xdr:cNvPr id="7" name="leftBrace">
          <a:extLst>
            <a:ext uri="{FF2B5EF4-FFF2-40B4-BE49-F238E27FC236}">
              <a16:creationId xmlns:a16="http://schemas.microsoft.com/office/drawing/2014/main" xmlns="" id="{5B611260-2D92-4E36-86AC-3DEC53D7F812}"/>
            </a:ext>
          </a:extLst>
        </xdr:cNvPr>
        <xdr:cNvSpPr/>
      </xdr:nvSpPr>
      <xdr:spPr>
        <a:xfrm rot="16200000">
          <a:off x="39039211" y="1704656"/>
          <a:ext cx="216284" cy="6762606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70</xdr:col>
      <xdr:colOff>304706</xdr:colOff>
      <xdr:row>26</xdr:row>
      <xdr:rowOff>24817</xdr:rowOff>
    </xdr:from>
    <xdr:to>
      <xdr:col>81</xdr:col>
      <xdr:colOff>361525</xdr:colOff>
      <xdr:row>27</xdr:row>
      <xdr:rowOff>50601</xdr:rowOff>
    </xdr:to>
    <xdr:sp macro="" textlink="">
      <xdr:nvSpPr>
        <xdr:cNvPr id="8" name="leftBrace">
          <a:extLst>
            <a:ext uri="{FF2B5EF4-FFF2-40B4-BE49-F238E27FC236}">
              <a16:creationId xmlns:a16="http://schemas.microsoft.com/office/drawing/2014/main" xmlns="" id="{12D2290C-A75F-4073-83B9-71461D8876C7}"/>
            </a:ext>
          </a:extLst>
        </xdr:cNvPr>
        <xdr:cNvSpPr/>
      </xdr:nvSpPr>
      <xdr:spPr>
        <a:xfrm rot="16200000">
          <a:off x="46249774" y="1704749"/>
          <a:ext cx="216284" cy="6762419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82</xdr:col>
      <xdr:colOff>256839</xdr:colOff>
      <xdr:row>26</xdr:row>
      <xdr:rowOff>24817</xdr:rowOff>
    </xdr:from>
    <xdr:to>
      <xdr:col>93</xdr:col>
      <xdr:colOff>361197</xdr:colOff>
      <xdr:row>27</xdr:row>
      <xdr:rowOff>50601</xdr:rowOff>
    </xdr:to>
    <xdr:sp macro="" textlink="">
      <xdr:nvSpPr>
        <xdr:cNvPr id="9" name="leftBrace">
          <a:extLst>
            <a:ext uri="{FF2B5EF4-FFF2-40B4-BE49-F238E27FC236}">
              <a16:creationId xmlns:a16="http://schemas.microsoft.com/office/drawing/2014/main" xmlns="" id="{F2540877-6A1E-4A2C-8218-1EEA46951D3B}"/>
            </a:ext>
          </a:extLst>
        </xdr:cNvPr>
        <xdr:cNvSpPr/>
      </xdr:nvSpPr>
      <xdr:spPr>
        <a:xfrm rot="16200000">
          <a:off x="53540876" y="1680980"/>
          <a:ext cx="216284" cy="6809958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94</xdr:col>
      <xdr:colOff>266012</xdr:colOff>
      <xdr:row>26</xdr:row>
      <xdr:rowOff>24817</xdr:rowOff>
    </xdr:from>
    <xdr:to>
      <xdr:col>105</xdr:col>
      <xdr:colOff>370609</xdr:colOff>
      <xdr:row>27</xdr:row>
      <xdr:rowOff>50601</xdr:rowOff>
    </xdr:to>
    <xdr:sp macro="" textlink="">
      <xdr:nvSpPr>
        <xdr:cNvPr id="10" name="leftBrace">
          <a:extLst>
            <a:ext uri="{FF2B5EF4-FFF2-40B4-BE49-F238E27FC236}">
              <a16:creationId xmlns:a16="http://schemas.microsoft.com/office/drawing/2014/main" xmlns="" id="{0938EA88-4943-4A10-AC44-BC15A4D15BCE}"/>
            </a:ext>
          </a:extLst>
        </xdr:cNvPr>
        <xdr:cNvSpPr/>
      </xdr:nvSpPr>
      <xdr:spPr>
        <a:xfrm rot="16200000">
          <a:off x="60865369" y="1680860"/>
          <a:ext cx="216284" cy="6810197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106</xdr:col>
      <xdr:colOff>342795</xdr:colOff>
      <xdr:row>26</xdr:row>
      <xdr:rowOff>24817</xdr:rowOff>
    </xdr:from>
    <xdr:to>
      <xdr:col>117</xdr:col>
      <xdr:colOff>447138</xdr:colOff>
      <xdr:row>27</xdr:row>
      <xdr:rowOff>50601</xdr:rowOff>
    </xdr:to>
    <xdr:sp macro="" textlink="">
      <xdr:nvSpPr>
        <xdr:cNvPr id="11" name="leftBrace">
          <a:extLst>
            <a:ext uri="{FF2B5EF4-FFF2-40B4-BE49-F238E27FC236}">
              <a16:creationId xmlns:a16="http://schemas.microsoft.com/office/drawing/2014/main" xmlns="" id="{3E450594-2B44-4707-A6DE-C5801F28595B}"/>
            </a:ext>
          </a:extLst>
        </xdr:cNvPr>
        <xdr:cNvSpPr/>
      </xdr:nvSpPr>
      <xdr:spPr>
        <a:xfrm rot="16200000">
          <a:off x="68257225" y="1680987"/>
          <a:ext cx="216284" cy="6809943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118</xdr:col>
      <xdr:colOff>104429</xdr:colOff>
      <xdr:row>26</xdr:row>
      <xdr:rowOff>11980</xdr:rowOff>
    </xdr:from>
    <xdr:to>
      <xdr:col>129</xdr:col>
      <xdr:colOff>304284</xdr:colOff>
      <xdr:row>27</xdr:row>
      <xdr:rowOff>38100</xdr:rowOff>
    </xdr:to>
    <xdr:sp macro="" textlink="">
      <xdr:nvSpPr>
        <xdr:cNvPr id="12" name="leftBrace">
          <a:extLst>
            <a:ext uri="{FF2B5EF4-FFF2-40B4-BE49-F238E27FC236}">
              <a16:creationId xmlns:a16="http://schemas.microsoft.com/office/drawing/2014/main" xmlns="" id="{F1250765-CA54-4147-B25D-2E7E1A0FB73B}"/>
            </a:ext>
          </a:extLst>
        </xdr:cNvPr>
        <xdr:cNvSpPr/>
      </xdr:nvSpPr>
      <xdr:spPr>
        <a:xfrm rot="16200000">
          <a:off x="75381647" y="1620562"/>
          <a:ext cx="216620" cy="6905455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383152</xdr:colOff>
      <xdr:row>25</xdr:row>
      <xdr:rowOff>50006</xdr:rowOff>
    </xdr:from>
    <xdr:to>
      <xdr:col>26</xdr:col>
      <xdr:colOff>2903</xdr:colOff>
      <xdr:row>25</xdr:row>
      <xdr:rowOff>228600</xdr:rowOff>
    </xdr:to>
    <xdr:sp macro="" textlink="">
      <xdr:nvSpPr>
        <xdr:cNvPr id="2" name="leftBrace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SpPr/>
      </xdr:nvSpPr>
      <xdr:spPr>
        <a:xfrm rot="16200000">
          <a:off x="20296731" y="5917427"/>
          <a:ext cx="178594" cy="5106151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26</xdr:col>
      <xdr:colOff>262566</xdr:colOff>
      <xdr:row>25</xdr:row>
      <xdr:rowOff>63103</xdr:rowOff>
    </xdr:from>
    <xdr:to>
      <xdr:col>32</xdr:col>
      <xdr:colOff>414255</xdr:colOff>
      <xdr:row>25</xdr:row>
      <xdr:rowOff>228600</xdr:rowOff>
    </xdr:to>
    <xdr:sp macro="" textlink="">
      <xdr:nvSpPr>
        <xdr:cNvPr id="3" name="leftBrace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SpPr/>
      </xdr:nvSpPr>
      <xdr:spPr>
        <a:xfrm rot="16200000">
          <a:off x="25084162" y="6420007"/>
          <a:ext cx="165497" cy="4131023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242375</xdr:colOff>
      <xdr:row>26</xdr:row>
      <xdr:rowOff>88428</xdr:rowOff>
    </xdr:from>
    <xdr:to>
      <xdr:col>27</xdr:col>
      <xdr:colOff>399844</xdr:colOff>
      <xdr:row>27</xdr:row>
      <xdr:rowOff>189929</xdr:rowOff>
    </xdr:to>
    <xdr:sp macro="" textlink="">
      <xdr:nvSpPr>
        <xdr:cNvPr id="2" name="leftBrace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SpPr/>
      </xdr:nvSpPr>
      <xdr:spPr>
        <a:xfrm rot="16200000">
          <a:off x="9346408" y="864393"/>
          <a:ext cx="285750" cy="13273090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237499</xdr:colOff>
      <xdr:row>25</xdr:row>
      <xdr:rowOff>25375</xdr:rowOff>
    </xdr:from>
    <xdr:to>
      <xdr:col>11</xdr:col>
      <xdr:colOff>609417</xdr:colOff>
      <xdr:row>25</xdr:row>
      <xdr:rowOff>177626</xdr:rowOff>
    </xdr:to>
    <xdr:sp macro="" textlink="">
      <xdr:nvSpPr>
        <xdr:cNvPr id="2" name="leftBrace">
          <a:extLst>
            <a:ext uri="{FF2B5EF4-FFF2-40B4-BE49-F238E27FC236}">
              <a16:creationId xmlns:a16="http://schemas.microsoft.com/office/drawing/2014/main" xmlns="" id="{689B7FAC-92DD-4AD2-9353-4F37D3F2CD39}"/>
            </a:ext>
          </a:extLst>
        </xdr:cNvPr>
        <xdr:cNvSpPr/>
      </xdr:nvSpPr>
      <xdr:spPr>
        <a:xfrm rot="16200000">
          <a:off x="4543095" y="2282504"/>
          <a:ext cx="152251" cy="5162993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30</xdr:col>
      <xdr:colOff>265587</xdr:colOff>
      <xdr:row>25</xdr:row>
      <xdr:rowOff>25375</xdr:rowOff>
    </xdr:from>
    <xdr:to>
      <xdr:col>47</xdr:col>
      <xdr:colOff>388788</xdr:colOff>
      <xdr:row>26</xdr:row>
      <xdr:rowOff>37678</xdr:rowOff>
    </xdr:to>
    <xdr:sp macro="" textlink="">
      <xdr:nvSpPr>
        <xdr:cNvPr id="3" name="leftBrace">
          <a:extLst>
            <a:ext uri="{FF2B5EF4-FFF2-40B4-BE49-F238E27FC236}">
              <a16:creationId xmlns:a16="http://schemas.microsoft.com/office/drawing/2014/main" xmlns="" id="{568EA6FD-DD9E-4A1C-BC10-EEFB7761DAFA}"/>
            </a:ext>
          </a:extLst>
        </xdr:cNvPr>
        <xdr:cNvSpPr/>
      </xdr:nvSpPr>
      <xdr:spPr>
        <a:xfrm rot="16200000">
          <a:off x="23328673" y="-272961"/>
          <a:ext cx="202803" cy="10324476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49</xdr:col>
      <xdr:colOff>208924</xdr:colOff>
      <xdr:row>25</xdr:row>
      <xdr:rowOff>0</xdr:rowOff>
    </xdr:from>
    <xdr:to>
      <xdr:col>65</xdr:col>
      <xdr:colOff>361269</xdr:colOff>
      <xdr:row>25</xdr:row>
      <xdr:rowOff>139179</xdr:rowOff>
    </xdr:to>
    <xdr:sp macro="" textlink="">
      <xdr:nvSpPr>
        <xdr:cNvPr id="4" name="leftBrace">
          <a:extLst>
            <a:ext uri="{FF2B5EF4-FFF2-40B4-BE49-F238E27FC236}">
              <a16:creationId xmlns:a16="http://schemas.microsoft.com/office/drawing/2014/main" xmlns="" id="{AFF84144-E4BA-406D-9480-87DCE8AEBDB2}"/>
            </a:ext>
          </a:extLst>
        </xdr:cNvPr>
        <xdr:cNvSpPr/>
      </xdr:nvSpPr>
      <xdr:spPr>
        <a:xfrm rot="16200000">
          <a:off x="34419782" y="-44683"/>
          <a:ext cx="139179" cy="9753545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66</xdr:col>
      <xdr:colOff>542609</xdr:colOff>
      <xdr:row>25</xdr:row>
      <xdr:rowOff>25375</xdr:rowOff>
    </xdr:from>
    <xdr:to>
      <xdr:col>83</xdr:col>
      <xdr:colOff>199565</xdr:colOff>
      <xdr:row>25</xdr:row>
      <xdr:rowOff>177626</xdr:rowOff>
    </xdr:to>
    <xdr:sp macro="" textlink="">
      <xdr:nvSpPr>
        <xdr:cNvPr id="5" name="leftBrace">
          <a:extLst>
            <a:ext uri="{FF2B5EF4-FFF2-40B4-BE49-F238E27FC236}">
              <a16:creationId xmlns:a16="http://schemas.microsoft.com/office/drawing/2014/main" xmlns="" id="{451EED2A-05B6-4D7D-9AF8-D25E65889294}"/>
            </a:ext>
          </a:extLst>
        </xdr:cNvPr>
        <xdr:cNvSpPr/>
      </xdr:nvSpPr>
      <xdr:spPr>
        <a:xfrm rot="16200000">
          <a:off x="45000549" y="-65115"/>
          <a:ext cx="152251" cy="9858231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114</xdr:col>
      <xdr:colOff>409241</xdr:colOff>
      <xdr:row>25</xdr:row>
      <xdr:rowOff>88428</xdr:rowOff>
    </xdr:from>
    <xdr:to>
      <xdr:col>129</xdr:col>
      <xdr:colOff>684900</xdr:colOff>
      <xdr:row>26</xdr:row>
      <xdr:rowOff>25375</xdr:rowOff>
    </xdr:to>
    <xdr:sp macro="" textlink="">
      <xdr:nvSpPr>
        <xdr:cNvPr id="6" name="leftBrace">
          <a:extLst>
            <a:ext uri="{FF2B5EF4-FFF2-40B4-BE49-F238E27FC236}">
              <a16:creationId xmlns:a16="http://schemas.microsoft.com/office/drawing/2014/main" xmlns="" id="{F02F7412-5B3B-454E-BF72-322DE296BA69}"/>
            </a:ext>
          </a:extLst>
        </xdr:cNvPr>
        <xdr:cNvSpPr/>
      </xdr:nvSpPr>
      <xdr:spPr>
        <a:xfrm rot="16200000">
          <a:off x="73349597" y="319122"/>
          <a:ext cx="127447" cy="9191059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130</xdr:col>
      <xdr:colOff>148805</xdr:colOff>
      <xdr:row>25</xdr:row>
      <xdr:rowOff>88428</xdr:rowOff>
    </xdr:from>
    <xdr:to>
      <xdr:col>145</xdr:col>
      <xdr:colOff>678765</xdr:colOff>
      <xdr:row>26</xdr:row>
      <xdr:rowOff>25375</xdr:rowOff>
    </xdr:to>
    <xdr:sp macro="" textlink="">
      <xdr:nvSpPr>
        <xdr:cNvPr id="7" name="leftBrace">
          <a:extLst>
            <a:ext uri="{FF2B5EF4-FFF2-40B4-BE49-F238E27FC236}">
              <a16:creationId xmlns:a16="http://schemas.microsoft.com/office/drawing/2014/main" xmlns="" id="{9D9EB4A0-555A-4383-BEF6-53F1B9D609FA}"/>
            </a:ext>
          </a:extLst>
        </xdr:cNvPr>
        <xdr:cNvSpPr/>
      </xdr:nvSpPr>
      <xdr:spPr>
        <a:xfrm rot="16200000">
          <a:off x="82822274" y="187209"/>
          <a:ext cx="127447" cy="9454885"/>
        </a:xfrm>
        <a:prstGeom prst="leftBrace">
          <a:avLst/>
        </a:prstGeom>
        <a:noFill/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us\Downloads\LAPORAN%20SEPTEMBER%20KESGA%202024%20YOS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G://LAPORAN%20KESGA%202019/LAPORAN%20KSGA%20MEI%202019/LAPORAN%20KESGA%20f1%20sd%20f8%20%20MASTER%20TGL%2010%20ME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 1"/>
      <sheetName val="Form 2"/>
      <sheetName val="Form 3"/>
      <sheetName val="Form 4"/>
      <sheetName val="Form 5"/>
      <sheetName val="form 5 lanjutan"/>
      <sheetName val="Form 6"/>
      <sheetName val="Form 7"/>
      <sheetName val="form 7 lanj 2"/>
      <sheetName val="form 7 lanj 1"/>
      <sheetName val="LAP RENSTRA 2015"/>
      <sheetName val="Sheet2"/>
      <sheetName val="Sheet3"/>
      <sheetName val="LANSIA"/>
      <sheetName val="MORBIDITAS Lansia"/>
      <sheetName val="F0RM 8"/>
      <sheetName val="DATA PROGRAM"/>
      <sheetName val="K1 MURNI K1 AKSES"/>
      <sheetName val="JUMLAH TENAGA TERLATIH"/>
      <sheetName val="DATA KB BARU"/>
      <sheetName val="DATA  IBU RESTI"/>
    </sheetNames>
    <sheetDataSet>
      <sheetData sheetId="0">
        <row r="10">
          <cell r="I10">
            <v>63</v>
          </cell>
          <cell r="AP10">
            <v>0</v>
          </cell>
        </row>
        <row r="11">
          <cell r="I11">
            <v>141</v>
          </cell>
          <cell r="AP11">
            <v>0</v>
          </cell>
        </row>
        <row r="12">
          <cell r="I12">
            <v>137</v>
          </cell>
          <cell r="AP12">
            <v>0</v>
          </cell>
        </row>
        <row r="13">
          <cell r="I13">
            <v>70</v>
          </cell>
          <cell r="AP13">
            <v>0</v>
          </cell>
        </row>
        <row r="14">
          <cell r="I14">
            <v>131</v>
          </cell>
          <cell r="AP14">
            <v>0</v>
          </cell>
        </row>
        <row r="15">
          <cell r="I15">
            <v>183</v>
          </cell>
          <cell r="AP15">
            <v>0</v>
          </cell>
        </row>
        <row r="16">
          <cell r="I16">
            <v>64</v>
          </cell>
          <cell r="AP16">
            <v>0</v>
          </cell>
        </row>
        <row r="17">
          <cell r="I17">
            <v>120</v>
          </cell>
          <cell r="AP17">
            <v>0</v>
          </cell>
        </row>
        <row r="18">
          <cell r="I18">
            <v>88</v>
          </cell>
          <cell r="AP18">
            <v>0</v>
          </cell>
        </row>
        <row r="19">
          <cell r="I19">
            <v>92</v>
          </cell>
          <cell r="AP19">
            <v>0</v>
          </cell>
        </row>
        <row r="20">
          <cell r="I20">
            <v>122</v>
          </cell>
          <cell r="AP20">
            <v>0</v>
          </cell>
        </row>
        <row r="21">
          <cell r="AP21">
            <v>0</v>
          </cell>
        </row>
        <row r="22">
          <cell r="AP22">
            <v>0</v>
          </cell>
        </row>
        <row r="23">
          <cell r="AP23">
            <v>0</v>
          </cell>
        </row>
        <row r="24">
          <cell r="AP24">
            <v>0</v>
          </cell>
        </row>
        <row r="25">
          <cell r="I25">
            <v>345</v>
          </cell>
          <cell r="AP25">
            <v>0</v>
          </cell>
        </row>
        <row r="26">
          <cell r="I26">
            <v>2347</v>
          </cell>
          <cell r="AP26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 1"/>
      <sheetName val="Form 2"/>
      <sheetName val="Form 4"/>
      <sheetName val="Form 3"/>
      <sheetName val="Form 5"/>
      <sheetName val="form 5 lanjutan"/>
      <sheetName val="Form 6"/>
      <sheetName val="Form 7"/>
      <sheetName val="form 7 lanj 1"/>
      <sheetName val="form 7 lanj 2"/>
      <sheetName val="LAP RENSTRA 2015"/>
      <sheetName val="Sheet2"/>
      <sheetName val="Sheet3"/>
      <sheetName val="F0RM 8"/>
      <sheetName val="form ket 1"/>
      <sheetName val="form ket (2)"/>
      <sheetName val="form ket (3)"/>
      <sheetName val="Sheet4"/>
    </sheetNames>
    <sheetDataSet>
      <sheetData sheetId="0">
        <row r="2">
          <cell r="C2" t="str">
            <v>MEI 2019</v>
          </cell>
        </row>
      </sheetData>
      <sheetData sheetId="1"/>
      <sheetData sheetId="2"/>
      <sheetData sheetId="3">
        <row r="9">
          <cell r="L9">
            <v>1</v>
          </cell>
        </row>
        <row r="25">
          <cell r="L25">
            <v>16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mailto:=@sum(O10:O22" TargetMode="External"/><Relationship Id="rId18" Type="http://schemas.openxmlformats.org/officeDocument/2006/relationships/hyperlink" Target="mailto:=@sum(Y10:Y22" TargetMode="External"/><Relationship Id="rId26" Type="http://schemas.openxmlformats.org/officeDocument/2006/relationships/hyperlink" Target="mailto:=@sum(AO10:AO22" TargetMode="External"/><Relationship Id="rId39" Type="http://schemas.openxmlformats.org/officeDocument/2006/relationships/hyperlink" Target="mailto:=@sum(BO10:BO22" TargetMode="External"/><Relationship Id="rId21" Type="http://schemas.openxmlformats.org/officeDocument/2006/relationships/hyperlink" Target="mailto:=@sum(AE10:AE22" TargetMode="External"/><Relationship Id="rId34" Type="http://schemas.openxmlformats.org/officeDocument/2006/relationships/hyperlink" Target="mailto:=@sum(BE10:BE22" TargetMode="External"/><Relationship Id="rId42" Type="http://schemas.openxmlformats.org/officeDocument/2006/relationships/hyperlink" Target="mailto:=@sum(BU10:BU22" TargetMode="External"/><Relationship Id="rId47" Type="http://schemas.openxmlformats.org/officeDocument/2006/relationships/hyperlink" Target="mailto:=@sum(CE10:CE22" TargetMode="External"/><Relationship Id="rId50" Type="http://schemas.openxmlformats.org/officeDocument/2006/relationships/hyperlink" Target="mailto:=@sum(CK10:CK22" TargetMode="External"/><Relationship Id="rId55" Type="http://schemas.openxmlformats.org/officeDocument/2006/relationships/hyperlink" Target="mailto:=@sum(CU10:CU22" TargetMode="External"/><Relationship Id="rId7" Type="http://schemas.openxmlformats.org/officeDocument/2006/relationships/hyperlink" Target="mailto:=@sum(DK10:DK22" TargetMode="External"/><Relationship Id="rId2" Type="http://schemas.openxmlformats.org/officeDocument/2006/relationships/hyperlink" Target="mailto:=@sum(J10:J22" TargetMode="External"/><Relationship Id="rId16" Type="http://schemas.openxmlformats.org/officeDocument/2006/relationships/hyperlink" Target="mailto:=@sum(U10:U22" TargetMode="External"/><Relationship Id="rId29" Type="http://schemas.openxmlformats.org/officeDocument/2006/relationships/hyperlink" Target="mailto:=@sum(AU10:AU22" TargetMode="External"/><Relationship Id="rId11" Type="http://schemas.openxmlformats.org/officeDocument/2006/relationships/hyperlink" Target="mailto:=@sum(K10:K22" TargetMode="External"/><Relationship Id="rId24" Type="http://schemas.openxmlformats.org/officeDocument/2006/relationships/hyperlink" Target="mailto:=@sum(AK10:AK22" TargetMode="External"/><Relationship Id="rId32" Type="http://schemas.openxmlformats.org/officeDocument/2006/relationships/hyperlink" Target="mailto:=@sum(BA10:BA22" TargetMode="External"/><Relationship Id="rId37" Type="http://schemas.openxmlformats.org/officeDocument/2006/relationships/hyperlink" Target="mailto:=@sum(BK10:BK22" TargetMode="External"/><Relationship Id="rId40" Type="http://schemas.openxmlformats.org/officeDocument/2006/relationships/hyperlink" Target="mailto:=@sum(BQ10:BQ22" TargetMode="External"/><Relationship Id="rId45" Type="http://schemas.openxmlformats.org/officeDocument/2006/relationships/hyperlink" Target="mailto:=@sum(CA10:CA22" TargetMode="External"/><Relationship Id="rId53" Type="http://schemas.openxmlformats.org/officeDocument/2006/relationships/hyperlink" Target="mailto:=@sum(CQ10:CQ22" TargetMode="External"/><Relationship Id="rId58" Type="http://schemas.openxmlformats.org/officeDocument/2006/relationships/hyperlink" Target="mailto:=@sum(DA10:DA22" TargetMode="External"/><Relationship Id="rId5" Type="http://schemas.openxmlformats.org/officeDocument/2006/relationships/hyperlink" Target="mailto:=@sum(DQ10:DQ22" TargetMode="External"/><Relationship Id="rId19" Type="http://schemas.openxmlformats.org/officeDocument/2006/relationships/hyperlink" Target="mailto:=@sum(AA10:AA22" TargetMode="External"/><Relationship Id="rId4" Type="http://schemas.openxmlformats.org/officeDocument/2006/relationships/hyperlink" Target="mailto:=@sum(DU10:DU22" TargetMode="External"/><Relationship Id="rId9" Type="http://schemas.openxmlformats.org/officeDocument/2006/relationships/hyperlink" Target="mailto:=@sum(DC10:DC22" TargetMode="External"/><Relationship Id="rId14" Type="http://schemas.openxmlformats.org/officeDocument/2006/relationships/hyperlink" Target="mailto:=@sum(Q10:Q22" TargetMode="External"/><Relationship Id="rId22" Type="http://schemas.openxmlformats.org/officeDocument/2006/relationships/hyperlink" Target="mailto:=@sum(AG10:AG22" TargetMode="External"/><Relationship Id="rId27" Type="http://schemas.openxmlformats.org/officeDocument/2006/relationships/hyperlink" Target="mailto:=@sum(AQ10:AQ22" TargetMode="External"/><Relationship Id="rId30" Type="http://schemas.openxmlformats.org/officeDocument/2006/relationships/hyperlink" Target="mailto:=@sum(AW10:AW22" TargetMode="External"/><Relationship Id="rId35" Type="http://schemas.openxmlformats.org/officeDocument/2006/relationships/hyperlink" Target="mailto:=@sum(BG10:BG22" TargetMode="External"/><Relationship Id="rId43" Type="http://schemas.openxmlformats.org/officeDocument/2006/relationships/hyperlink" Target="mailto:=@sum(BW10:BW22" TargetMode="External"/><Relationship Id="rId48" Type="http://schemas.openxmlformats.org/officeDocument/2006/relationships/hyperlink" Target="mailto:=@sum(CG10:CG22" TargetMode="External"/><Relationship Id="rId56" Type="http://schemas.openxmlformats.org/officeDocument/2006/relationships/hyperlink" Target="mailto:=@sum(CW10:CW22" TargetMode="External"/><Relationship Id="rId8" Type="http://schemas.openxmlformats.org/officeDocument/2006/relationships/hyperlink" Target="mailto:=@sum(DI10:DI21" TargetMode="External"/><Relationship Id="rId51" Type="http://schemas.openxmlformats.org/officeDocument/2006/relationships/hyperlink" Target="mailto:=@sum(CM10:CM22" TargetMode="External"/><Relationship Id="rId3" Type="http://schemas.openxmlformats.org/officeDocument/2006/relationships/hyperlink" Target="mailto:=@sum(DW10:DW22" TargetMode="External"/><Relationship Id="rId12" Type="http://schemas.openxmlformats.org/officeDocument/2006/relationships/hyperlink" Target="mailto:=@sum(M10:M22" TargetMode="External"/><Relationship Id="rId17" Type="http://schemas.openxmlformats.org/officeDocument/2006/relationships/hyperlink" Target="mailto:=@sum(W10:W22" TargetMode="External"/><Relationship Id="rId25" Type="http://schemas.openxmlformats.org/officeDocument/2006/relationships/hyperlink" Target="mailto:=@sum(AM10:AM22" TargetMode="External"/><Relationship Id="rId33" Type="http://schemas.openxmlformats.org/officeDocument/2006/relationships/hyperlink" Target="mailto:=@sum(BC10:BC22" TargetMode="External"/><Relationship Id="rId38" Type="http://schemas.openxmlformats.org/officeDocument/2006/relationships/hyperlink" Target="mailto:=@sum(BM10:BM22" TargetMode="External"/><Relationship Id="rId46" Type="http://schemas.openxmlformats.org/officeDocument/2006/relationships/hyperlink" Target="mailto:=@sum(CC10:CC22" TargetMode="External"/><Relationship Id="rId59" Type="http://schemas.openxmlformats.org/officeDocument/2006/relationships/printerSettings" Target="../printerSettings/printerSettings4.bin"/><Relationship Id="rId20" Type="http://schemas.openxmlformats.org/officeDocument/2006/relationships/hyperlink" Target="mailto:=@sum(AC10:AC22" TargetMode="External"/><Relationship Id="rId41" Type="http://schemas.openxmlformats.org/officeDocument/2006/relationships/hyperlink" Target="mailto:=@sum(BS10:BS22" TargetMode="External"/><Relationship Id="rId54" Type="http://schemas.openxmlformats.org/officeDocument/2006/relationships/hyperlink" Target="mailto:=@sum(CS10:CS22" TargetMode="External"/><Relationship Id="rId1" Type="http://schemas.openxmlformats.org/officeDocument/2006/relationships/hyperlink" Target="mailto:=@sum(I10:I22" TargetMode="External"/><Relationship Id="rId6" Type="http://schemas.openxmlformats.org/officeDocument/2006/relationships/hyperlink" Target="mailto:=@sum(DO10:DO22" TargetMode="External"/><Relationship Id="rId15" Type="http://schemas.openxmlformats.org/officeDocument/2006/relationships/hyperlink" Target="mailto:=@sum(S10:S22" TargetMode="External"/><Relationship Id="rId23" Type="http://schemas.openxmlformats.org/officeDocument/2006/relationships/hyperlink" Target="mailto:=@sum(AI10:AI22" TargetMode="External"/><Relationship Id="rId28" Type="http://schemas.openxmlformats.org/officeDocument/2006/relationships/hyperlink" Target="mailto:=@sum(AS10:AS22" TargetMode="External"/><Relationship Id="rId36" Type="http://schemas.openxmlformats.org/officeDocument/2006/relationships/hyperlink" Target="mailto:=@sum(BI10:BI22" TargetMode="External"/><Relationship Id="rId49" Type="http://schemas.openxmlformats.org/officeDocument/2006/relationships/hyperlink" Target="mailto:=@sum(CI10:CI22" TargetMode="External"/><Relationship Id="rId57" Type="http://schemas.openxmlformats.org/officeDocument/2006/relationships/hyperlink" Target="mailto:=@sum(CY10:CY22" TargetMode="External"/><Relationship Id="rId10" Type="http://schemas.openxmlformats.org/officeDocument/2006/relationships/hyperlink" Target="mailto:=@sum(DE10:DE22" TargetMode="External"/><Relationship Id="rId31" Type="http://schemas.openxmlformats.org/officeDocument/2006/relationships/hyperlink" Target="mailto:=@sum(AY10:AY22" TargetMode="External"/><Relationship Id="rId44" Type="http://schemas.openxmlformats.org/officeDocument/2006/relationships/hyperlink" Target="mailto:=@sum(BY10:BY22" TargetMode="External"/><Relationship Id="rId52" Type="http://schemas.openxmlformats.org/officeDocument/2006/relationships/hyperlink" Target="mailto:=@sum(CO10:CO22" TargetMode="External"/><Relationship Id="rId60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K104"/>
  <sheetViews>
    <sheetView tabSelected="1" topLeftCell="AN1" zoomScale="60" zoomScaleNormal="60" workbookViewId="0">
      <selection activeCell="BN18" sqref="BN18"/>
    </sheetView>
  </sheetViews>
  <sheetFormatPr defaultColWidth="9.109375" defaultRowHeight="15.6"/>
  <cols>
    <col min="1" max="1" width="12.5546875" style="1" customWidth="1"/>
    <col min="2" max="2" width="40.44140625" style="1" customWidth="1"/>
    <col min="3" max="3" width="16.6640625" style="2" customWidth="1"/>
    <col min="4" max="4" width="17" style="2" customWidth="1"/>
    <col min="5" max="5" width="17.109375" style="3" customWidth="1"/>
    <col min="6" max="6" width="17.5546875" style="3" customWidth="1"/>
    <col min="7" max="7" width="16.109375" style="3" customWidth="1"/>
    <col min="8" max="8" width="14.33203125" style="3" customWidth="1"/>
    <col min="9" max="9" width="14.5546875" style="3" customWidth="1"/>
    <col min="10" max="10" width="15.44140625" style="1" customWidth="1"/>
    <col min="11" max="11" width="15.109375" style="1" customWidth="1"/>
    <col min="12" max="12" width="16.109375" style="1" customWidth="1"/>
    <col min="13" max="14" width="13.33203125" style="1" customWidth="1"/>
    <col min="15" max="15" width="14.33203125" style="1" customWidth="1"/>
    <col min="16" max="16" width="10.6640625" style="1" customWidth="1"/>
    <col min="17" max="17" width="12.44140625" style="1" customWidth="1"/>
    <col min="18" max="18" width="10.88671875" style="1" customWidth="1"/>
    <col min="19" max="19" width="12.6640625" style="1" customWidth="1"/>
    <col min="20" max="20" width="13.109375" style="1" customWidth="1"/>
    <col min="21" max="21" width="13.44140625" style="1" customWidth="1"/>
    <col min="22" max="22" width="14.33203125" style="1" customWidth="1"/>
    <col min="23" max="23" width="12.33203125" style="1" customWidth="1"/>
    <col min="24" max="24" width="12.109375" style="1" customWidth="1"/>
    <col min="25" max="25" width="12.88671875" style="1" customWidth="1"/>
    <col min="26" max="26" width="14.6640625" style="1" customWidth="1"/>
    <col min="27" max="27" width="13" style="1" customWidth="1"/>
    <col min="28" max="28" width="15.88671875" style="1" customWidth="1"/>
    <col min="29" max="29" width="13.33203125" style="1" customWidth="1"/>
    <col min="30" max="30" width="14.6640625" style="1" customWidth="1"/>
    <col min="31" max="31" width="12.109375" style="1" customWidth="1"/>
    <col min="32" max="32" width="11.44140625" style="1" customWidth="1"/>
    <col min="33" max="33" width="14" style="1" customWidth="1"/>
    <col min="34" max="34" width="9.44140625" style="1" bestFit="1" customWidth="1"/>
    <col min="35" max="35" width="17" style="1" customWidth="1"/>
    <col min="36" max="36" width="12.33203125" style="1" customWidth="1"/>
    <col min="37" max="37" width="11.6640625" style="1" customWidth="1"/>
    <col min="38" max="38" width="10.6640625" style="1" customWidth="1"/>
    <col min="39" max="39" width="12.44140625" style="1" customWidth="1"/>
    <col min="40" max="40" width="13.6640625" style="1" customWidth="1"/>
    <col min="41" max="41" width="13.33203125" style="1" customWidth="1"/>
    <col min="42" max="42" width="14" style="1" customWidth="1"/>
    <col min="43" max="43" width="14.6640625" style="1" customWidth="1"/>
    <col min="44" max="44" width="12.88671875" style="1" customWidth="1"/>
    <col min="45" max="45" width="10.109375" style="1" bestFit="1" customWidth="1"/>
    <col min="46" max="46" width="10.5546875" style="1" customWidth="1"/>
    <col min="47" max="47" width="9.33203125" style="1" bestFit="1" customWidth="1"/>
    <col min="48" max="48" width="9.44140625" style="1" customWidth="1"/>
    <col min="49" max="49" width="12.88671875" style="1" customWidth="1"/>
    <col min="50" max="51" width="14.33203125" style="1" customWidth="1"/>
    <col min="52" max="52" width="15.6640625" style="1" customWidth="1"/>
    <col min="53" max="53" width="13" style="1" customWidth="1"/>
    <col min="54" max="54" width="15.44140625" style="1" customWidth="1"/>
    <col min="55" max="55" width="15.88671875" style="1" customWidth="1"/>
    <col min="56" max="56" width="13.88671875" style="1" customWidth="1"/>
    <col min="57" max="57" width="14.109375" style="1" customWidth="1"/>
    <col min="58" max="58" width="11.5546875" style="4" customWidth="1"/>
    <col min="59" max="59" width="12.88671875" style="4" customWidth="1"/>
    <col min="60" max="60" width="10.88671875" style="1" customWidth="1"/>
    <col min="61" max="61" width="16.88671875" style="1" customWidth="1"/>
    <col min="62" max="62" width="14.88671875" style="1" customWidth="1"/>
    <col min="63" max="63" width="11.109375" style="1" customWidth="1"/>
    <col min="64" max="64" width="8.44140625" style="1" customWidth="1"/>
    <col min="65" max="65" width="11" style="1" customWidth="1"/>
    <col min="66" max="66" width="9.109375" style="1" customWidth="1"/>
    <col min="67" max="68" width="11" style="1" customWidth="1"/>
    <col min="69" max="69" width="12.6640625" style="1" customWidth="1"/>
    <col min="70" max="70" width="11" style="1" customWidth="1"/>
    <col min="71" max="71" width="11.6640625" style="1" customWidth="1"/>
    <col min="72" max="72" width="10" style="1" customWidth="1"/>
    <col min="73" max="73" width="13.6640625" style="1" customWidth="1"/>
    <col min="74" max="74" width="16.88671875" style="1" customWidth="1"/>
    <col min="75" max="75" width="11.44140625" style="1" customWidth="1"/>
    <col min="76" max="76" width="11" style="1" customWidth="1"/>
    <col min="77" max="77" width="12.88671875" style="1" customWidth="1"/>
    <col min="78" max="78" width="16.33203125" style="1" customWidth="1"/>
    <col min="79" max="79" width="14.109375" style="1" customWidth="1"/>
    <col min="80" max="80" width="14.6640625" style="1" customWidth="1"/>
    <col min="81" max="81" width="10.5546875" style="1" customWidth="1"/>
    <col min="82" max="82" width="16.109375" style="1" customWidth="1"/>
    <col min="83" max="83" width="15.88671875" style="1" customWidth="1"/>
    <col min="84" max="84" width="12.5546875" style="1" customWidth="1"/>
    <col min="85" max="86" width="12.6640625" style="1" customWidth="1"/>
    <col min="87" max="87" width="14" style="1" customWidth="1"/>
    <col min="88" max="88" width="16.44140625" style="1" customWidth="1"/>
    <col min="89" max="89" width="16.6640625" style="1" customWidth="1"/>
    <col min="90" max="90" width="13.6640625" style="1" customWidth="1"/>
    <col min="91" max="91" width="17.109375" style="1" customWidth="1"/>
    <col min="92" max="92" width="16.5546875" style="1" customWidth="1"/>
    <col min="93" max="93" width="16" style="1" customWidth="1"/>
    <col min="94" max="95" width="17.44140625" style="1" customWidth="1"/>
    <col min="96" max="96" width="9.44140625" style="1" bestFit="1" customWidth="1"/>
    <col min="97" max="16384" width="9.109375" style="1"/>
  </cols>
  <sheetData>
    <row r="1" spans="1:583" s="5" customFormat="1">
      <c r="A1" s="6" t="s">
        <v>361</v>
      </c>
      <c r="B1" s="6" t="s">
        <v>339</v>
      </c>
      <c r="C1" s="6"/>
      <c r="D1" s="7"/>
      <c r="E1" s="6"/>
      <c r="F1" s="8"/>
      <c r="G1" s="3"/>
      <c r="H1" s="3"/>
      <c r="I1" s="3"/>
      <c r="J1" s="6"/>
      <c r="K1" s="2"/>
      <c r="L1" s="2"/>
      <c r="M1" s="2"/>
      <c r="N1" s="2"/>
      <c r="O1" s="2"/>
      <c r="P1" s="7" t="s">
        <v>4</v>
      </c>
      <c r="Q1" s="6" t="s">
        <v>1</v>
      </c>
      <c r="R1" s="8" t="s">
        <v>5</v>
      </c>
      <c r="S1" s="2"/>
      <c r="T1" s="7"/>
      <c r="U1" s="9"/>
      <c r="V1" s="10"/>
      <c r="AA1" s="10"/>
      <c r="AF1" s="11" t="s">
        <v>4</v>
      </c>
      <c r="AG1" s="9" t="s">
        <v>1</v>
      </c>
      <c r="AH1" s="10" t="s">
        <v>5</v>
      </c>
      <c r="AI1" s="9"/>
      <c r="AN1" s="11" t="s">
        <v>363</v>
      </c>
      <c r="AO1" s="9"/>
      <c r="AP1" s="10"/>
      <c r="AQ1" s="9"/>
      <c r="AR1" s="10"/>
      <c r="AS1" s="10"/>
      <c r="AT1" s="11"/>
      <c r="AU1" s="9"/>
      <c r="AV1" s="11" t="s">
        <v>4</v>
      </c>
      <c r="AW1" s="10"/>
      <c r="BB1" s="11"/>
      <c r="BC1" s="9"/>
      <c r="BD1" s="10"/>
      <c r="BF1" s="11"/>
      <c r="BG1" s="9"/>
      <c r="BH1" s="10"/>
      <c r="BI1" s="11" t="s">
        <v>4</v>
      </c>
      <c r="BJ1" s="9" t="s">
        <v>1</v>
      </c>
      <c r="BK1" s="10" t="s">
        <v>5</v>
      </c>
      <c r="BN1" s="11"/>
      <c r="BV1" s="11"/>
      <c r="BW1" s="9"/>
      <c r="BX1" s="10"/>
      <c r="BY1" s="11"/>
      <c r="BZ1" s="11"/>
      <c r="CA1" s="9"/>
      <c r="CB1" s="10"/>
      <c r="CF1" s="11"/>
      <c r="CG1" s="11"/>
      <c r="CH1" s="9"/>
      <c r="CI1" s="10"/>
      <c r="CJ1" s="11"/>
      <c r="CK1" s="9"/>
      <c r="CL1" s="10"/>
      <c r="CN1" s="11"/>
      <c r="CO1" s="9"/>
      <c r="CP1" s="10"/>
      <c r="CQ1" s="10"/>
    </row>
    <row r="2" spans="1:583" s="5" customFormat="1">
      <c r="A2" s="6" t="s">
        <v>3</v>
      </c>
      <c r="B2" s="12" t="s">
        <v>666</v>
      </c>
      <c r="C2" s="6"/>
      <c r="D2" s="7"/>
      <c r="E2" s="6"/>
      <c r="F2" s="8"/>
      <c r="G2" s="3"/>
      <c r="H2" s="3"/>
      <c r="I2" s="3"/>
      <c r="J2" s="6"/>
      <c r="K2" s="2"/>
      <c r="L2" s="2"/>
      <c r="M2" s="2"/>
      <c r="N2" s="2"/>
      <c r="O2" s="2"/>
      <c r="P2" s="7" t="s">
        <v>303</v>
      </c>
      <c r="Q2" s="6" t="s">
        <v>1</v>
      </c>
      <c r="R2" s="13" t="s">
        <v>667</v>
      </c>
      <c r="S2" s="8"/>
      <c r="T2" s="7"/>
      <c r="U2" s="9"/>
      <c r="V2" s="14"/>
      <c r="W2" s="10"/>
      <c r="AA2" s="10"/>
      <c r="AF2" s="11" t="s">
        <v>159</v>
      </c>
      <c r="AG2" s="9"/>
      <c r="AH2" s="1130" t="s">
        <v>621</v>
      </c>
      <c r="AI2" s="1131"/>
      <c r="AN2" s="11"/>
      <c r="AO2" s="9"/>
      <c r="AP2" s="1140"/>
      <c r="AQ2" s="1131"/>
      <c r="AR2" s="10"/>
      <c r="AS2" s="10"/>
      <c r="AT2" s="11"/>
      <c r="AU2" s="9"/>
      <c r="AV2" s="11" t="s">
        <v>303</v>
      </c>
      <c r="AW2" s="16" t="s">
        <v>621</v>
      </c>
      <c r="BB2" s="11"/>
      <c r="BC2" s="9"/>
      <c r="BD2" s="10"/>
      <c r="BF2" s="11"/>
      <c r="BG2" s="9"/>
      <c r="BH2" s="14"/>
      <c r="BI2" s="11" t="s">
        <v>303</v>
      </c>
      <c r="BJ2" s="9" t="s">
        <v>1</v>
      </c>
      <c r="BK2" s="15" t="s">
        <v>621</v>
      </c>
      <c r="BN2" s="11"/>
      <c r="BV2" s="11"/>
      <c r="BW2" s="9"/>
      <c r="BX2" s="15"/>
      <c r="BY2" s="11"/>
      <c r="BZ2" s="11"/>
      <c r="CA2" s="9"/>
      <c r="CB2" s="10"/>
      <c r="CF2" s="11"/>
      <c r="CG2" s="11"/>
      <c r="CH2" s="9"/>
      <c r="CI2" s="15"/>
      <c r="CJ2" s="11"/>
      <c r="CK2" s="9"/>
      <c r="CL2" s="14"/>
      <c r="CN2" s="11"/>
      <c r="CO2" s="9"/>
      <c r="CP2" s="10"/>
      <c r="CQ2" s="10"/>
    </row>
    <row r="3" spans="1:583" s="5" customFormat="1">
      <c r="C3" s="2"/>
      <c r="D3" s="17"/>
      <c r="E3" s="18"/>
      <c r="F3" s="19"/>
      <c r="G3" s="2"/>
      <c r="H3" s="3"/>
      <c r="I3" s="3"/>
      <c r="T3" s="11"/>
      <c r="U3" s="9"/>
      <c r="V3" s="10"/>
      <c r="W3" s="10"/>
      <c r="AN3" s="11"/>
      <c r="AO3" s="9"/>
      <c r="AP3" s="10"/>
      <c r="AV3" s="11"/>
      <c r="BF3" s="11"/>
      <c r="BG3" s="9"/>
      <c r="BH3" s="10"/>
      <c r="BK3" s="5" t="s">
        <v>164</v>
      </c>
      <c r="BV3" s="11"/>
      <c r="BW3" s="9"/>
      <c r="BX3" s="10"/>
      <c r="CJ3" s="11"/>
      <c r="CK3" s="9"/>
      <c r="CL3" s="10"/>
    </row>
    <row r="4" spans="1:583" s="5" customFormat="1" ht="16.2" thickBot="1">
      <c r="A4" s="6" t="s">
        <v>232</v>
      </c>
      <c r="B4" s="2"/>
      <c r="C4" s="2"/>
      <c r="D4" s="2"/>
      <c r="E4" s="3"/>
      <c r="F4" s="2"/>
      <c r="G4" s="3"/>
      <c r="H4" s="3"/>
      <c r="I4" s="20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3"/>
      <c r="AW4" s="2"/>
      <c r="AX4" s="2"/>
      <c r="AY4" s="2"/>
      <c r="AZ4" s="2"/>
      <c r="BA4" s="2"/>
      <c r="BB4" s="2"/>
      <c r="BC4" s="2"/>
      <c r="BD4" s="2"/>
      <c r="BE4" s="2"/>
      <c r="BF4" s="3"/>
      <c r="BG4" s="3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</row>
    <row r="5" spans="1:583" s="5" customFormat="1" ht="21.75" customHeight="1" thickBot="1">
      <c r="A5" s="21" t="s">
        <v>486</v>
      </c>
      <c r="B5" s="22"/>
      <c r="C5" s="2"/>
      <c r="D5" s="2"/>
      <c r="E5" s="3"/>
      <c r="F5" s="3"/>
      <c r="G5" s="3"/>
      <c r="H5" s="3"/>
      <c r="I5" s="3"/>
      <c r="J5" s="2"/>
      <c r="K5" s="2"/>
      <c r="L5" s="2"/>
      <c r="M5" s="7" t="s">
        <v>233</v>
      </c>
      <c r="N5" s="6">
        <v>1</v>
      </c>
      <c r="O5" s="2"/>
      <c r="P5" s="2"/>
      <c r="Q5" s="7"/>
      <c r="R5" s="7"/>
      <c r="S5" s="6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6">
        <v>2</v>
      </c>
      <c r="AF5" s="6"/>
      <c r="AG5" s="2"/>
      <c r="AH5" s="2"/>
      <c r="AI5" s="2"/>
      <c r="AJ5" s="2"/>
      <c r="AK5" s="2"/>
      <c r="AL5" s="2"/>
      <c r="AM5" s="6"/>
      <c r="AN5" s="23" t="s">
        <v>317</v>
      </c>
      <c r="AO5" s="2"/>
      <c r="AP5" s="2"/>
      <c r="AQ5" s="2"/>
      <c r="AR5" s="2"/>
      <c r="AS5" s="2"/>
      <c r="AT5" s="2"/>
      <c r="AU5" s="6">
        <v>3</v>
      </c>
      <c r="AV5" s="7" t="s">
        <v>233</v>
      </c>
      <c r="AW5" s="2"/>
      <c r="AX5" s="2"/>
      <c r="AY5" s="2"/>
      <c r="AZ5" s="2"/>
      <c r="BA5" s="2"/>
      <c r="BB5" s="2"/>
      <c r="BC5" s="2"/>
      <c r="BD5" s="2"/>
      <c r="BE5" s="6"/>
      <c r="BF5" s="7"/>
      <c r="BG5" s="3"/>
      <c r="BH5" s="6">
        <v>4</v>
      </c>
      <c r="BI5" s="2"/>
      <c r="BJ5" s="2"/>
      <c r="BK5" s="2"/>
      <c r="BL5" s="2"/>
      <c r="BM5" s="2"/>
      <c r="BN5" s="2"/>
      <c r="BO5" s="7"/>
      <c r="BP5" s="2"/>
      <c r="BQ5" s="2"/>
      <c r="BR5" s="2"/>
      <c r="BS5" s="2"/>
      <c r="BT5" s="2"/>
      <c r="BU5" s="6">
        <v>5</v>
      </c>
      <c r="BV5" s="2"/>
      <c r="BW5" s="2"/>
      <c r="BX5" s="2"/>
      <c r="BY5" s="2"/>
      <c r="BZ5" s="2"/>
      <c r="CA5" s="2"/>
      <c r="CB5" s="2"/>
      <c r="CC5" s="2"/>
      <c r="CD5" s="2"/>
      <c r="CE5" s="2"/>
      <c r="CF5" s="2">
        <v>6</v>
      </c>
      <c r="CG5" s="2"/>
      <c r="CH5" s="2"/>
      <c r="CI5" s="6"/>
      <c r="CJ5" s="2"/>
      <c r="CK5" s="2"/>
      <c r="CL5" s="2"/>
      <c r="CM5" s="2"/>
      <c r="CN5" s="2"/>
      <c r="CO5" s="2"/>
      <c r="CP5" s="6">
        <v>7</v>
      </c>
      <c r="CQ5" s="6"/>
      <c r="CR5" s="2"/>
    </row>
    <row r="6" spans="1:583" s="5" customFormat="1" ht="49.5" customHeight="1">
      <c r="A6" s="1117" t="s">
        <v>486</v>
      </c>
      <c r="B6" s="1110" t="s">
        <v>690</v>
      </c>
      <c r="C6" s="1115" t="s">
        <v>8</v>
      </c>
      <c r="D6" s="1115"/>
      <c r="E6" s="1115"/>
      <c r="F6" s="1115" t="s">
        <v>163</v>
      </c>
      <c r="G6" s="1113" t="s">
        <v>169</v>
      </c>
      <c r="H6" s="1115" t="s">
        <v>170</v>
      </c>
      <c r="I6" s="1115" t="s">
        <v>171</v>
      </c>
      <c r="J6" s="1110" t="s">
        <v>10</v>
      </c>
      <c r="K6" s="1129"/>
      <c r="L6" s="1117" t="s">
        <v>12</v>
      </c>
      <c r="M6" s="1117"/>
      <c r="N6" s="1117" t="s">
        <v>14</v>
      </c>
      <c r="O6" s="1117"/>
      <c r="P6" s="1107" t="s">
        <v>15</v>
      </c>
      <c r="Q6" s="1108"/>
      <c r="R6" s="1108"/>
      <c r="S6" s="1108"/>
      <c r="T6" s="1107" t="s">
        <v>15</v>
      </c>
      <c r="U6" s="1108"/>
      <c r="V6" s="1108"/>
      <c r="W6" s="1108"/>
      <c r="X6" s="1108"/>
      <c r="Y6" s="1108"/>
      <c r="Z6" s="1108"/>
      <c r="AA6" s="1109"/>
      <c r="AB6" s="1125" t="s">
        <v>22</v>
      </c>
      <c r="AC6" s="1125"/>
      <c r="AD6" s="1125" t="s">
        <v>29</v>
      </c>
      <c r="AE6" s="1125"/>
      <c r="AF6" s="1117" t="s">
        <v>23</v>
      </c>
      <c r="AG6" s="1117"/>
      <c r="AH6" s="1117"/>
      <c r="AI6" s="1117"/>
      <c r="AJ6" s="1117" t="s">
        <v>26</v>
      </c>
      <c r="AK6" s="1117"/>
      <c r="AL6" s="1117"/>
      <c r="AM6" s="1117"/>
      <c r="AN6" s="1117" t="s">
        <v>44</v>
      </c>
      <c r="AO6" s="1117"/>
      <c r="AP6" s="1117"/>
      <c r="AQ6" s="1117"/>
      <c r="AR6" s="1117"/>
      <c r="AS6" s="1117"/>
      <c r="AT6" s="1110" t="s">
        <v>47</v>
      </c>
      <c r="AU6" s="1110"/>
      <c r="AV6" s="1110" t="s">
        <v>48</v>
      </c>
      <c r="AW6" s="1110"/>
      <c r="AX6" s="1110" t="s">
        <v>49</v>
      </c>
      <c r="AY6" s="1110"/>
      <c r="AZ6" s="1117" t="s">
        <v>50</v>
      </c>
      <c r="BA6" s="1117"/>
      <c r="BB6" s="1117"/>
      <c r="BC6" s="1117"/>
      <c r="BD6" s="1117"/>
      <c r="BE6" s="1117"/>
      <c r="BF6" s="1113" t="s">
        <v>84</v>
      </c>
      <c r="BG6" s="1113"/>
      <c r="BH6" s="1113"/>
      <c r="BI6" s="1113" t="s">
        <v>88</v>
      </c>
      <c r="BJ6" s="1113"/>
      <c r="BK6" s="1113" t="s">
        <v>91</v>
      </c>
      <c r="BL6" s="1113"/>
      <c r="BM6" s="1113" t="s">
        <v>94</v>
      </c>
      <c r="BN6" s="1113"/>
      <c r="BO6" s="1126" t="s">
        <v>96</v>
      </c>
      <c r="BP6" s="1127"/>
      <c r="BQ6" s="1127"/>
      <c r="BR6" s="1127"/>
      <c r="BS6" s="1127"/>
      <c r="BT6" s="1127"/>
      <c r="BU6" s="1127"/>
      <c r="BV6" s="1126" t="s">
        <v>96</v>
      </c>
      <c r="BW6" s="1127"/>
      <c r="BX6" s="1127"/>
      <c r="BY6" s="1127"/>
      <c r="BZ6" s="1127"/>
      <c r="CA6" s="1127"/>
      <c r="CB6" s="1127"/>
      <c r="CC6" s="1127"/>
      <c r="CD6" s="1127"/>
      <c r="CE6" s="1127"/>
      <c r="CF6" s="1132"/>
      <c r="CG6" s="1133" t="s">
        <v>96</v>
      </c>
      <c r="CH6" s="1127"/>
      <c r="CI6" s="1127"/>
      <c r="CJ6" s="1127"/>
      <c r="CK6" s="1127"/>
      <c r="CL6" s="1134"/>
      <c r="CM6" s="1110" t="s">
        <v>121</v>
      </c>
      <c r="CN6" s="1110"/>
      <c r="CO6" s="1110"/>
      <c r="CP6" s="1126"/>
      <c r="CQ6" s="1103" t="s">
        <v>498</v>
      </c>
      <c r="CR6" s="2"/>
      <c r="CS6" s="1"/>
      <c r="CT6" s="1"/>
      <c r="CU6" s="1"/>
      <c r="CV6" s="1"/>
      <c r="CW6" s="1"/>
    </row>
    <row r="7" spans="1:583" s="5" customFormat="1" ht="29.25" customHeight="1">
      <c r="A7" s="1106"/>
      <c r="B7" s="1123"/>
      <c r="C7" s="1116"/>
      <c r="D7" s="1116"/>
      <c r="E7" s="1116"/>
      <c r="F7" s="1116"/>
      <c r="G7" s="1128"/>
      <c r="H7" s="1116"/>
      <c r="I7" s="1116"/>
      <c r="J7" s="1106" t="s">
        <v>13</v>
      </c>
      <c r="K7" s="1106" t="s">
        <v>11</v>
      </c>
      <c r="L7" s="1106" t="s">
        <v>13</v>
      </c>
      <c r="M7" s="1106" t="s">
        <v>11</v>
      </c>
      <c r="N7" s="1106" t="s">
        <v>13</v>
      </c>
      <c r="O7" s="1106" t="s">
        <v>11</v>
      </c>
      <c r="P7" s="1106" t="s">
        <v>16</v>
      </c>
      <c r="Q7" s="1106"/>
      <c r="R7" s="1106" t="s">
        <v>17</v>
      </c>
      <c r="S7" s="1106"/>
      <c r="T7" s="1106" t="s">
        <v>18</v>
      </c>
      <c r="U7" s="1106"/>
      <c r="V7" s="1106" t="s">
        <v>19</v>
      </c>
      <c r="W7" s="1106"/>
      <c r="X7" s="1106" t="s">
        <v>20</v>
      </c>
      <c r="Y7" s="1106"/>
      <c r="Z7" s="1106" t="s">
        <v>21</v>
      </c>
      <c r="AA7" s="1106"/>
      <c r="AB7" s="1106" t="s">
        <v>13</v>
      </c>
      <c r="AC7" s="1106" t="s">
        <v>11</v>
      </c>
      <c r="AD7" s="1106" t="s">
        <v>13</v>
      </c>
      <c r="AE7" s="1106" t="s">
        <v>11</v>
      </c>
      <c r="AF7" s="1106" t="s">
        <v>24</v>
      </c>
      <c r="AG7" s="1106"/>
      <c r="AH7" s="1106" t="s">
        <v>25</v>
      </c>
      <c r="AI7" s="1106"/>
      <c r="AJ7" s="1106" t="s">
        <v>27</v>
      </c>
      <c r="AK7" s="1106"/>
      <c r="AL7" s="1106" t="s">
        <v>28</v>
      </c>
      <c r="AM7" s="1106"/>
      <c r="AN7" s="1106" t="s">
        <v>43</v>
      </c>
      <c r="AO7" s="1106"/>
      <c r="AP7" s="1106" t="s">
        <v>45</v>
      </c>
      <c r="AQ7" s="1106"/>
      <c r="AR7" s="1123" t="s">
        <v>46</v>
      </c>
      <c r="AS7" s="1123"/>
      <c r="AT7" s="1106" t="s">
        <v>13</v>
      </c>
      <c r="AU7" s="1106" t="s">
        <v>11</v>
      </c>
      <c r="AV7" s="1106" t="s">
        <v>13</v>
      </c>
      <c r="AW7" s="1106" t="s">
        <v>11</v>
      </c>
      <c r="AX7" s="1106" t="s">
        <v>13</v>
      </c>
      <c r="AY7" s="1106" t="s">
        <v>11</v>
      </c>
      <c r="AZ7" s="1106" t="s">
        <v>51</v>
      </c>
      <c r="BA7" s="1106"/>
      <c r="BB7" s="1106" t="s">
        <v>52</v>
      </c>
      <c r="BC7" s="1106"/>
      <c r="BD7" s="1106" t="s">
        <v>53</v>
      </c>
      <c r="BE7" s="1106"/>
      <c r="BF7" s="1114"/>
      <c r="BG7" s="1114"/>
      <c r="BH7" s="1114"/>
      <c r="BI7" s="1114"/>
      <c r="BJ7" s="1114"/>
      <c r="BK7" s="1114"/>
      <c r="BL7" s="1114"/>
      <c r="BM7" s="1114"/>
      <c r="BN7" s="1114"/>
      <c r="BO7" s="1123" t="s">
        <v>97</v>
      </c>
      <c r="BP7" s="1123"/>
      <c r="BQ7" s="1123"/>
      <c r="BR7" s="1123"/>
      <c r="BS7" s="1123"/>
      <c r="BT7" s="1123"/>
      <c r="BU7" s="1123"/>
      <c r="BV7" s="1123" t="s">
        <v>104</v>
      </c>
      <c r="BW7" s="1123"/>
      <c r="BX7" s="1123"/>
      <c r="BY7" s="1123"/>
      <c r="BZ7" s="1123"/>
      <c r="CA7" s="1123" t="s">
        <v>108</v>
      </c>
      <c r="CB7" s="1123"/>
      <c r="CC7" s="1123"/>
      <c r="CD7" s="1123" t="s">
        <v>112</v>
      </c>
      <c r="CE7" s="1123"/>
      <c r="CF7" s="1123"/>
      <c r="CG7" s="1123" t="s">
        <v>117</v>
      </c>
      <c r="CH7" s="1123"/>
      <c r="CI7" s="1123"/>
      <c r="CJ7" s="1123" t="s">
        <v>118</v>
      </c>
      <c r="CK7" s="1123"/>
      <c r="CL7" s="1123"/>
      <c r="CM7" s="1111" t="s">
        <v>123</v>
      </c>
      <c r="CN7" s="1111" t="s">
        <v>124</v>
      </c>
      <c r="CO7" s="1111" t="s">
        <v>125</v>
      </c>
      <c r="CP7" s="1137" t="s">
        <v>126</v>
      </c>
      <c r="CQ7" s="1104"/>
      <c r="CR7" s="2"/>
    </row>
    <row r="8" spans="1:583" s="5" customFormat="1" ht="27.75" customHeight="1" thickBot="1">
      <c r="A8" s="1106"/>
      <c r="B8" s="1123"/>
      <c r="C8" s="1116"/>
      <c r="D8" s="1116"/>
      <c r="E8" s="1116"/>
      <c r="F8" s="1116"/>
      <c r="G8" s="1128"/>
      <c r="H8" s="1116"/>
      <c r="I8" s="1116"/>
      <c r="J8" s="1106"/>
      <c r="K8" s="1106"/>
      <c r="L8" s="1106"/>
      <c r="M8" s="1106"/>
      <c r="N8" s="1106"/>
      <c r="O8" s="1106"/>
      <c r="P8" s="1106" t="s">
        <v>13</v>
      </c>
      <c r="Q8" s="1106" t="s">
        <v>11</v>
      </c>
      <c r="R8" s="1106" t="s">
        <v>13</v>
      </c>
      <c r="S8" s="1106" t="s">
        <v>11</v>
      </c>
      <c r="T8" s="1106" t="s">
        <v>13</v>
      </c>
      <c r="U8" s="1106" t="s">
        <v>11</v>
      </c>
      <c r="V8" s="1106" t="s">
        <v>13</v>
      </c>
      <c r="W8" s="1106" t="s">
        <v>11</v>
      </c>
      <c r="X8" s="1106" t="s">
        <v>13</v>
      </c>
      <c r="Y8" s="1106" t="s">
        <v>11</v>
      </c>
      <c r="Z8" s="1106" t="s">
        <v>13</v>
      </c>
      <c r="AA8" s="1106" t="s">
        <v>11</v>
      </c>
      <c r="AB8" s="1106"/>
      <c r="AC8" s="1106"/>
      <c r="AD8" s="1106"/>
      <c r="AE8" s="1106"/>
      <c r="AF8" s="1106" t="s">
        <v>13</v>
      </c>
      <c r="AG8" s="1106" t="s">
        <v>11</v>
      </c>
      <c r="AH8" s="1106" t="s">
        <v>13</v>
      </c>
      <c r="AI8" s="1106" t="s">
        <v>11</v>
      </c>
      <c r="AJ8" s="1106" t="s">
        <v>13</v>
      </c>
      <c r="AK8" s="1106" t="s">
        <v>11</v>
      </c>
      <c r="AL8" s="1106" t="s">
        <v>13</v>
      </c>
      <c r="AM8" s="1106" t="s">
        <v>11</v>
      </c>
      <c r="AN8" s="1106" t="s">
        <v>13</v>
      </c>
      <c r="AO8" s="1106" t="s">
        <v>11</v>
      </c>
      <c r="AP8" s="1106" t="s">
        <v>13</v>
      </c>
      <c r="AQ8" s="1106" t="s">
        <v>11</v>
      </c>
      <c r="AR8" s="1106" t="s">
        <v>13</v>
      </c>
      <c r="AS8" s="1106" t="s">
        <v>11</v>
      </c>
      <c r="AT8" s="1106"/>
      <c r="AU8" s="1106"/>
      <c r="AV8" s="1106"/>
      <c r="AW8" s="1106"/>
      <c r="AX8" s="1106"/>
      <c r="AY8" s="1106"/>
      <c r="AZ8" s="1106" t="s">
        <v>13</v>
      </c>
      <c r="BA8" s="1106" t="s">
        <v>11</v>
      </c>
      <c r="BB8" s="1106" t="s">
        <v>13</v>
      </c>
      <c r="BC8" s="1106" t="s">
        <v>11</v>
      </c>
      <c r="BD8" s="1106" t="s">
        <v>13</v>
      </c>
      <c r="BE8" s="1106" t="s">
        <v>11</v>
      </c>
      <c r="BF8" s="1118" t="s">
        <v>85</v>
      </c>
      <c r="BG8" s="1118" t="s">
        <v>86</v>
      </c>
      <c r="BH8" s="1111" t="s">
        <v>87</v>
      </c>
      <c r="BI8" s="1111" t="s">
        <v>89</v>
      </c>
      <c r="BJ8" s="1111" t="s">
        <v>90</v>
      </c>
      <c r="BK8" s="1111" t="s">
        <v>92</v>
      </c>
      <c r="BL8" s="1111" t="s">
        <v>93</v>
      </c>
      <c r="BM8" s="1111" t="s">
        <v>92</v>
      </c>
      <c r="BN8" s="1111" t="s">
        <v>95</v>
      </c>
      <c r="BO8" s="1119" t="s">
        <v>98</v>
      </c>
      <c r="BP8" s="1119" t="s">
        <v>99</v>
      </c>
      <c r="BQ8" s="1111" t="s">
        <v>100</v>
      </c>
      <c r="BR8" s="1111" t="s">
        <v>286</v>
      </c>
      <c r="BS8" s="1111" t="s">
        <v>287</v>
      </c>
      <c r="BT8" s="1106" t="s">
        <v>101</v>
      </c>
      <c r="BU8" s="1106"/>
      <c r="BV8" s="1111" t="s">
        <v>105</v>
      </c>
      <c r="BW8" s="1121" t="s">
        <v>288</v>
      </c>
      <c r="BX8" s="1122"/>
      <c r="BY8" s="1111" t="s">
        <v>107</v>
      </c>
      <c r="BZ8" s="1111" t="s">
        <v>106</v>
      </c>
      <c r="CA8" s="1111" t="s">
        <v>109</v>
      </c>
      <c r="CB8" s="1111" t="s">
        <v>110</v>
      </c>
      <c r="CC8" s="1111" t="s">
        <v>111</v>
      </c>
      <c r="CD8" s="1111" t="s">
        <v>113</v>
      </c>
      <c r="CE8" s="1111" t="s">
        <v>114</v>
      </c>
      <c r="CF8" s="1111" t="s">
        <v>115</v>
      </c>
      <c r="CG8" s="1111" t="s">
        <v>157</v>
      </c>
      <c r="CH8" s="1111" t="s">
        <v>116</v>
      </c>
      <c r="CI8" s="1111" t="s">
        <v>115</v>
      </c>
      <c r="CJ8" s="1111" t="s">
        <v>119</v>
      </c>
      <c r="CK8" s="1111" t="s">
        <v>120</v>
      </c>
      <c r="CL8" s="1111" t="s">
        <v>115</v>
      </c>
      <c r="CM8" s="1136"/>
      <c r="CN8" s="1136"/>
      <c r="CO8" s="1136"/>
      <c r="CP8" s="1138"/>
      <c r="CQ8" s="1104"/>
      <c r="CR8" s="2"/>
    </row>
    <row r="9" spans="1:583" s="5" customFormat="1" ht="35.25" customHeight="1" thickBot="1">
      <c r="A9" s="1106"/>
      <c r="B9" s="1123"/>
      <c r="C9" s="25" t="s">
        <v>166</v>
      </c>
      <c r="D9" s="25" t="s">
        <v>167</v>
      </c>
      <c r="E9" s="26" t="s">
        <v>168</v>
      </c>
      <c r="F9" s="1116"/>
      <c r="G9" s="1114"/>
      <c r="H9" s="1116"/>
      <c r="I9" s="1116"/>
      <c r="J9" s="1106"/>
      <c r="K9" s="1106"/>
      <c r="L9" s="1106"/>
      <c r="M9" s="1106"/>
      <c r="N9" s="1106"/>
      <c r="O9" s="1106"/>
      <c r="P9" s="1106"/>
      <c r="Q9" s="1106"/>
      <c r="R9" s="1106"/>
      <c r="S9" s="1106"/>
      <c r="T9" s="1106"/>
      <c r="U9" s="1106"/>
      <c r="V9" s="1106"/>
      <c r="W9" s="1106"/>
      <c r="X9" s="1106"/>
      <c r="Y9" s="1106"/>
      <c r="Z9" s="1106"/>
      <c r="AA9" s="1106"/>
      <c r="AB9" s="1106"/>
      <c r="AC9" s="1106"/>
      <c r="AD9" s="1106"/>
      <c r="AE9" s="1106"/>
      <c r="AF9" s="1106"/>
      <c r="AG9" s="1106"/>
      <c r="AH9" s="1106"/>
      <c r="AI9" s="1106"/>
      <c r="AJ9" s="1106"/>
      <c r="AK9" s="1106"/>
      <c r="AL9" s="1106"/>
      <c r="AM9" s="1106"/>
      <c r="AN9" s="1106"/>
      <c r="AO9" s="1106"/>
      <c r="AP9" s="1106"/>
      <c r="AQ9" s="1106"/>
      <c r="AR9" s="1106"/>
      <c r="AS9" s="1106"/>
      <c r="AT9" s="1106"/>
      <c r="AU9" s="1106"/>
      <c r="AV9" s="1106"/>
      <c r="AW9" s="1106"/>
      <c r="AX9" s="1106"/>
      <c r="AY9" s="1106"/>
      <c r="AZ9" s="1106"/>
      <c r="BA9" s="1106"/>
      <c r="BB9" s="1106"/>
      <c r="BC9" s="1106"/>
      <c r="BD9" s="1106"/>
      <c r="BE9" s="1106"/>
      <c r="BF9" s="1114"/>
      <c r="BG9" s="1114"/>
      <c r="BH9" s="1112"/>
      <c r="BI9" s="1112"/>
      <c r="BJ9" s="1112"/>
      <c r="BK9" s="1112"/>
      <c r="BL9" s="1112"/>
      <c r="BM9" s="1112"/>
      <c r="BN9" s="1112"/>
      <c r="BO9" s="1120"/>
      <c r="BP9" s="1120"/>
      <c r="BQ9" s="1112"/>
      <c r="BR9" s="1112"/>
      <c r="BS9" s="1112"/>
      <c r="BT9" s="27" t="s">
        <v>102</v>
      </c>
      <c r="BU9" s="27" t="s">
        <v>103</v>
      </c>
      <c r="BV9" s="1112"/>
      <c r="BW9" s="24" t="s">
        <v>289</v>
      </c>
      <c r="BX9" s="24" t="s">
        <v>290</v>
      </c>
      <c r="BY9" s="1112"/>
      <c r="BZ9" s="1112"/>
      <c r="CA9" s="1112"/>
      <c r="CB9" s="1112"/>
      <c r="CC9" s="1112"/>
      <c r="CD9" s="1112"/>
      <c r="CE9" s="1112"/>
      <c r="CF9" s="1112"/>
      <c r="CG9" s="1112"/>
      <c r="CH9" s="1112"/>
      <c r="CI9" s="1112"/>
      <c r="CJ9" s="1112"/>
      <c r="CK9" s="1112"/>
      <c r="CL9" s="1112"/>
      <c r="CM9" s="1112"/>
      <c r="CN9" s="1112"/>
      <c r="CO9" s="1112"/>
      <c r="CP9" s="1139"/>
      <c r="CQ9" s="1105"/>
      <c r="CR9" s="2"/>
    </row>
    <row r="10" spans="1:583" s="28" customFormat="1" ht="35.1" customHeight="1" thickBot="1">
      <c r="A10" s="351">
        <v>1</v>
      </c>
      <c r="B10" s="300" t="s">
        <v>674</v>
      </c>
      <c r="C10" s="543">
        <v>1829</v>
      </c>
      <c r="D10" s="540">
        <v>1691</v>
      </c>
      <c r="E10" s="540">
        <v>3520</v>
      </c>
      <c r="F10" s="310"/>
      <c r="G10" s="540">
        <v>74</v>
      </c>
      <c r="H10" s="540">
        <v>15</v>
      </c>
      <c r="I10" s="540">
        <v>55</v>
      </c>
      <c r="J10" s="485">
        <v>89</v>
      </c>
      <c r="K10" s="37">
        <v>1.25</v>
      </c>
      <c r="L10" s="485">
        <v>89</v>
      </c>
      <c r="M10" s="37">
        <v>1.25</v>
      </c>
      <c r="N10" s="32">
        <v>82</v>
      </c>
      <c r="O10" s="37">
        <f>SUM(N10/G10*100)</f>
        <v>110.81081081081081</v>
      </c>
      <c r="P10" s="32">
        <v>0</v>
      </c>
      <c r="Q10" s="37">
        <v>0</v>
      </c>
      <c r="R10" s="32">
        <v>0</v>
      </c>
      <c r="S10" s="37">
        <v>0</v>
      </c>
      <c r="T10" s="34">
        <v>7</v>
      </c>
      <c r="U10" s="37">
        <v>2.1428571428571428</v>
      </c>
      <c r="V10" s="34">
        <v>1</v>
      </c>
      <c r="W10" s="37">
        <v>1.4431818181818183</v>
      </c>
      <c r="X10" s="32">
        <v>0</v>
      </c>
      <c r="Y10" s="37">
        <f>X10/G10%</f>
        <v>0</v>
      </c>
      <c r="Z10" s="274">
        <v>8</v>
      </c>
      <c r="AA10" s="37">
        <v>2.5</v>
      </c>
      <c r="AB10" s="485">
        <v>89</v>
      </c>
      <c r="AC10" s="37">
        <v>8.968479437229437</v>
      </c>
      <c r="AD10" s="32">
        <v>82</v>
      </c>
      <c r="AE10" s="37">
        <v>3.5617334054834053</v>
      </c>
      <c r="AF10" s="32">
        <v>13</v>
      </c>
      <c r="AG10" s="39">
        <v>28.993055555555554</v>
      </c>
      <c r="AH10" s="32">
        <v>0</v>
      </c>
      <c r="AI10" s="37">
        <v>0</v>
      </c>
      <c r="AJ10" s="32">
        <v>27</v>
      </c>
      <c r="AK10" s="37" t="s">
        <v>795</v>
      </c>
      <c r="AL10" s="32">
        <v>0</v>
      </c>
      <c r="AM10" s="37" t="s">
        <v>795</v>
      </c>
      <c r="AN10" s="522">
        <v>63</v>
      </c>
      <c r="AO10" s="37">
        <v>12.698412698412699</v>
      </c>
      <c r="AP10" s="522">
        <v>63</v>
      </c>
      <c r="AQ10" s="37">
        <v>12.698412698412698</v>
      </c>
      <c r="AR10" s="32">
        <v>3</v>
      </c>
      <c r="AS10" s="37">
        <v>1.5873015873015872</v>
      </c>
      <c r="AT10" s="32">
        <v>0</v>
      </c>
      <c r="AU10" s="41">
        <v>0</v>
      </c>
      <c r="AV10" s="32">
        <v>0</v>
      </c>
      <c r="AW10" s="37">
        <v>0</v>
      </c>
      <c r="AX10" s="522">
        <v>63</v>
      </c>
      <c r="AY10" s="37">
        <v>12.698412698412698</v>
      </c>
      <c r="AZ10" s="522">
        <v>63</v>
      </c>
      <c r="BA10" s="37">
        <v>12.698412698412698</v>
      </c>
      <c r="BB10" s="522">
        <v>63</v>
      </c>
      <c r="BC10" s="37">
        <v>12.698412698412698</v>
      </c>
      <c r="BD10" s="522">
        <v>63</v>
      </c>
      <c r="BE10" s="37">
        <v>12.738095238095237</v>
      </c>
      <c r="BF10" s="32">
        <v>0</v>
      </c>
      <c r="BG10" s="34">
        <v>0</v>
      </c>
      <c r="BH10" s="34">
        <v>0</v>
      </c>
      <c r="BI10" s="32">
        <v>63</v>
      </c>
      <c r="BJ10" s="34">
        <v>5</v>
      </c>
      <c r="BK10" s="34">
        <v>0</v>
      </c>
      <c r="BL10" s="34">
        <v>0</v>
      </c>
      <c r="BM10" s="34">
        <v>0</v>
      </c>
      <c r="BN10" s="34">
        <v>0</v>
      </c>
      <c r="BO10" s="34">
        <v>0</v>
      </c>
      <c r="BP10" s="34">
        <v>63</v>
      </c>
      <c r="BQ10" s="34">
        <v>63</v>
      </c>
      <c r="BR10" s="34">
        <v>0</v>
      </c>
      <c r="BS10" s="34">
        <v>0</v>
      </c>
      <c r="BT10" s="34">
        <v>0</v>
      </c>
      <c r="BU10" s="34">
        <v>0</v>
      </c>
      <c r="BV10" s="34">
        <v>0</v>
      </c>
      <c r="BW10" s="34">
        <v>0</v>
      </c>
      <c r="BX10" s="34">
        <v>0</v>
      </c>
      <c r="BY10" s="34">
        <v>0</v>
      </c>
      <c r="BZ10" s="34">
        <v>0</v>
      </c>
      <c r="CA10" s="34">
        <v>0</v>
      </c>
      <c r="CB10" s="34">
        <v>0</v>
      </c>
      <c r="CC10" s="34">
        <v>0</v>
      </c>
      <c r="CD10" s="34">
        <v>0</v>
      </c>
      <c r="CE10" s="34">
        <v>0</v>
      </c>
      <c r="CF10" s="34">
        <v>0</v>
      </c>
      <c r="CG10" s="34">
        <v>0</v>
      </c>
      <c r="CH10" s="34">
        <v>0</v>
      </c>
      <c r="CI10" s="34">
        <v>0</v>
      </c>
      <c r="CJ10" s="34">
        <v>63</v>
      </c>
      <c r="CK10" s="34">
        <v>0</v>
      </c>
      <c r="CL10" s="34">
        <v>0</v>
      </c>
      <c r="CM10" s="34">
        <v>10</v>
      </c>
      <c r="CN10" s="34">
        <v>63</v>
      </c>
      <c r="CO10" s="34">
        <v>0</v>
      </c>
      <c r="CP10" s="34">
        <v>19</v>
      </c>
      <c r="CQ10" s="34">
        <v>1</v>
      </c>
      <c r="CR10" s="36"/>
    </row>
    <row r="11" spans="1:583" s="28" customFormat="1" ht="35.1" customHeight="1" thickBot="1">
      <c r="A11" s="351">
        <v>2</v>
      </c>
      <c r="B11" s="300" t="s">
        <v>675</v>
      </c>
      <c r="C11" s="544">
        <v>3987</v>
      </c>
      <c r="D11" s="541">
        <v>3767</v>
      </c>
      <c r="E11" s="541">
        <v>7754</v>
      </c>
      <c r="F11" s="310">
        <v>1.7299999999999999E-2</v>
      </c>
      <c r="G11" s="541">
        <v>148</v>
      </c>
      <c r="H11" s="541">
        <v>30</v>
      </c>
      <c r="I11" s="541">
        <v>141</v>
      </c>
      <c r="J11" s="485">
        <v>160</v>
      </c>
      <c r="K11" s="37">
        <f>J11/G11*100</f>
        <v>108.10810810810811</v>
      </c>
      <c r="L11" s="485">
        <v>160</v>
      </c>
      <c r="M11" s="37">
        <f>L11/G11*100</f>
        <v>108.10810810810811</v>
      </c>
      <c r="N11" s="32">
        <v>160</v>
      </c>
      <c r="O11" s="37">
        <f>N11/G11*100</f>
        <v>108.10810810810811</v>
      </c>
      <c r="P11" s="32">
        <v>0</v>
      </c>
      <c r="Q11" s="37">
        <f>P11/G11*100</f>
        <v>0</v>
      </c>
      <c r="R11" s="32">
        <v>0</v>
      </c>
      <c r="S11" s="37">
        <f>R11/G11*100</f>
        <v>0</v>
      </c>
      <c r="T11" s="34">
        <v>146</v>
      </c>
      <c r="U11" s="37" t="s">
        <v>164</v>
      </c>
      <c r="V11" s="34">
        <v>60</v>
      </c>
      <c r="W11" s="37">
        <f>V11/G11*100</f>
        <v>40.54054054054054</v>
      </c>
      <c r="X11" s="32">
        <v>0</v>
      </c>
      <c r="Y11" s="37">
        <f>X11/G12*100</f>
        <v>0</v>
      </c>
      <c r="Z11" s="274">
        <v>92</v>
      </c>
      <c r="AA11" s="37">
        <f>Z11/G11*100</f>
        <v>62.162162162162161</v>
      </c>
      <c r="AB11" s="485">
        <v>160</v>
      </c>
      <c r="AC11" s="37">
        <f>AB11/G11*100</f>
        <v>108.10810810810811</v>
      </c>
      <c r="AD11" s="32">
        <v>160</v>
      </c>
      <c r="AE11" s="37">
        <f>AD11/G11*100</f>
        <v>108.10810810810811</v>
      </c>
      <c r="AF11" s="32">
        <v>7</v>
      </c>
      <c r="AG11" s="39">
        <f>AF11/H11*100</f>
        <v>23.333333333333332</v>
      </c>
      <c r="AH11" s="32">
        <v>0</v>
      </c>
      <c r="AI11" s="37">
        <v>0</v>
      </c>
      <c r="AJ11" s="32">
        <v>0</v>
      </c>
      <c r="AK11" s="37">
        <f>AJ11/H11*100</f>
        <v>0</v>
      </c>
      <c r="AL11" s="32">
        <v>0</v>
      </c>
      <c r="AM11" s="37">
        <f>AL11/'Form 2'!H11*100</f>
        <v>0</v>
      </c>
      <c r="AN11" s="522">
        <v>144</v>
      </c>
      <c r="AO11" s="37">
        <f>AN11/I11*100</f>
        <v>102.12765957446808</v>
      </c>
      <c r="AP11" s="522">
        <v>144</v>
      </c>
      <c r="AQ11" s="37">
        <f>AP11/I11*100</f>
        <v>102.12765957446808</v>
      </c>
      <c r="AR11" s="32">
        <v>0</v>
      </c>
      <c r="AS11" s="37">
        <v>0</v>
      </c>
      <c r="AT11" s="32">
        <v>0</v>
      </c>
      <c r="AU11" s="41">
        <f>AT11/I11*100</f>
        <v>0</v>
      </c>
      <c r="AV11" s="32">
        <v>0</v>
      </c>
      <c r="AW11" s="37">
        <f>AV11/H11*100</f>
        <v>0</v>
      </c>
      <c r="AX11" s="522">
        <v>144</v>
      </c>
      <c r="AY11" s="37">
        <f>AX11/I11*100</f>
        <v>102.12765957446808</v>
      </c>
      <c r="AZ11" s="522">
        <v>144</v>
      </c>
      <c r="BA11" s="37">
        <f>AZ11/I11*100</f>
        <v>102.12765957446808</v>
      </c>
      <c r="BB11" s="522">
        <v>144</v>
      </c>
      <c r="BC11" s="37">
        <f t="shared" ref="BC11:BC26" si="0">BB11/I11*100</f>
        <v>102.12765957446808</v>
      </c>
      <c r="BD11" s="522">
        <v>144</v>
      </c>
      <c r="BE11" s="37">
        <f>BD11/I11*100</f>
        <v>102.12765957446808</v>
      </c>
      <c r="BF11" s="32">
        <v>138</v>
      </c>
      <c r="BG11" s="34">
        <v>0</v>
      </c>
      <c r="BH11" s="34">
        <v>0</v>
      </c>
      <c r="BI11" s="32">
        <v>138</v>
      </c>
      <c r="BJ11" s="34">
        <v>6</v>
      </c>
      <c r="BK11" s="34">
        <v>0</v>
      </c>
      <c r="BL11" s="34">
        <v>0</v>
      </c>
      <c r="BM11" s="34">
        <v>0</v>
      </c>
      <c r="BN11" s="34">
        <v>0</v>
      </c>
      <c r="BO11" s="34">
        <v>0</v>
      </c>
      <c r="BP11" s="34">
        <v>0</v>
      </c>
      <c r="BQ11" s="34">
        <v>0</v>
      </c>
      <c r="BR11" s="34">
        <v>0</v>
      </c>
      <c r="BS11" s="34">
        <v>0</v>
      </c>
      <c r="BT11" s="34">
        <v>0</v>
      </c>
      <c r="BU11" s="34">
        <v>0</v>
      </c>
      <c r="BV11" s="34">
        <v>0</v>
      </c>
      <c r="BW11" s="34">
        <v>0</v>
      </c>
      <c r="BX11" s="34">
        <v>0</v>
      </c>
      <c r="BY11" s="34">
        <v>0</v>
      </c>
      <c r="BZ11" s="34">
        <v>0</v>
      </c>
      <c r="CA11" s="34">
        <v>0</v>
      </c>
      <c r="CB11" s="34">
        <v>0</v>
      </c>
      <c r="CC11" s="34">
        <v>0</v>
      </c>
      <c r="CD11" s="34">
        <v>0</v>
      </c>
      <c r="CE11" s="34">
        <v>0</v>
      </c>
      <c r="CF11" s="34">
        <v>0</v>
      </c>
      <c r="CG11" s="34">
        <v>0</v>
      </c>
      <c r="CH11" s="34">
        <v>0</v>
      </c>
      <c r="CI11" s="34">
        <v>0</v>
      </c>
      <c r="CJ11" s="34">
        <v>0</v>
      </c>
      <c r="CK11" s="34">
        <v>0</v>
      </c>
      <c r="CL11" s="34">
        <v>0</v>
      </c>
      <c r="CM11" s="34">
        <v>15</v>
      </c>
      <c r="CN11" s="34">
        <v>94</v>
      </c>
      <c r="CO11" s="34">
        <v>15</v>
      </c>
      <c r="CP11" s="34">
        <v>15</v>
      </c>
      <c r="CQ11" s="34">
        <v>2</v>
      </c>
      <c r="CR11" s="36"/>
    </row>
    <row r="12" spans="1:583" s="28" customFormat="1" ht="35.1" customHeight="1" thickBot="1">
      <c r="A12" s="351">
        <v>3</v>
      </c>
      <c r="B12" s="300" t="s">
        <v>676</v>
      </c>
      <c r="C12" s="544">
        <v>3979</v>
      </c>
      <c r="D12" s="541">
        <v>3948</v>
      </c>
      <c r="E12" s="541">
        <v>7927</v>
      </c>
      <c r="F12" s="310">
        <v>1.7299999999999999E-2</v>
      </c>
      <c r="G12" s="541">
        <v>123</v>
      </c>
      <c r="H12" s="541">
        <v>21</v>
      </c>
      <c r="I12" s="541">
        <v>108</v>
      </c>
      <c r="J12" s="485">
        <v>163</v>
      </c>
      <c r="K12" s="37">
        <v>8.7066926129426143</v>
      </c>
      <c r="L12" s="485">
        <v>163</v>
      </c>
      <c r="M12" s="37">
        <v>126.8070818070818</v>
      </c>
      <c r="N12" s="32">
        <v>124</v>
      </c>
      <c r="O12" s="37">
        <f>SUM(N12/G12*100)</f>
        <v>100.8130081300813</v>
      </c>
      <c r="P12" s="32">
        <v>8</v>
      </c>
      <c r="Q12" s="37">
        <v>0.69444444444444442</v>
      </c>
      <c r="R12" s="32">
        <v>16</v>
      </c>
      <c r="S12" s="37">
        <v>5.337301587301587</v>
      </c>
      <c r="T12" s="34">
        <v>6</v>
      </c>
      <c r="U12" s="37">
        <v>6.8696581196581192</v>
      </c>
      <c r="V12" s="34">
        <v>7</v>
      </c>
      <c r="W12" s="37">
        <v>2.6057692307692308</v>
      </c>
      <c r="X12" s="32">
        <v>52</v>
      </c>
      <c r="Y12" s="37">
        <v>10.649801587301585</v>
      </c>
      <c r="Z12" s="274">
        <v>12</v>
      </c>
      <c r="AA12" s="37">
        <v>11.535218253968253</v>
      </c>
      <c r="AB12" s="485">
        <v>163</v>
      </c>
      <c r="AC12" s="37">
        <v>8.7066926129426143</v>
      </c>
      <c r="AD12" s="32">
        <v>124</v>
      </c>
      <c r="AE12" s="37">
        <v>6.3480356449106443</v>
      </c>
      <c r="AF12" s="32">
        <v>17</v>
      </c>
      <c r="AG12" s="39">
        <v>82.291666666666657</v>
      </c>
      <c r="AH12" s="32">
        <v>0</v>
      </c>
      <c r="AI12" s="37">
        <v>0</v>
      </c>
      <c r="AJ12" s="32">
        <v>6</v>
      </c>
      <c r="AK12" s="37">
        <v>21.57</v>
      </c>
      <c r="AL12" s="32">
        <v>0</v>
      </c>
      <c r="AM12" s="37" t="s">
        <v>855</v>
      </c>
      <c r="AN12" s="522">
        <v>105</v>
      </c>
      <c r="AO12" s="37">
        <v>5.0359712230215825</v>
      </c>
      <c r="AP12" s="522">
        <v>105</v>
      </c>
      <c r="AQ12" s="37">
        <v>5.0359712230215825</v>
      </c>
      <c r="AR12" s="32">
        <v>0</v>
      </c>
      <c r="AS12" s="37">
        <v>0</v>
      </c>
      <c r="AT12" s="32">
        <v>0</v>
      </c>
      <c r="AU12" s="41">
        <v>0</v>
      </c>
      <c r="AV12" s="32">
        <v>0</v>
      </c>
      <c r="AW12" s="37">
        <v>0</v>
      </c>
      <c r="AX12" s="522">
        <v>105</v>
      </c>
      <c r="AY12" s="37">
        <v>5.0359712230215825</v>
      </c>
      <c r="AZ12" s="522">
        <v>105</v>
      </c>
      <c r="BA12" s="37">
        <v>2.877697841726619</v>
      </c>
      <c r="BB12" s="522">
        <v>105</v>
      </c>
      <c r="BC12" s="37">
        <f t="shared" si="0"/>
        <v>97.222222222222214</v>
      </c>
      <c r="BD12" s="522">
        <v>105</v>
      </c>
      <c r="BE12" s="37">
        <v>2.8369424692954106</v>
      </c>
      <c r="BF12" s="32">
        <v>123</v>
      </c>
      <c r="BG12" s="34">
        <v>24</v>
      </c>
      <c r="BH12" s="34">
        <v>1</v>
      </c>
      <c r="BI12" s="32">
        <v>123</v>
      </c>
      <c r="BJ12" s="34">
        <v>5</v>
      </c>
      <c r="BK12" s="34">
        <v>0</v>
      </c>
      <c r="BL12" s="34">
        <v>0</v>
      </c>
      <c r="BM12" s="34">
        <v>36</v>
      </c>
      <c r="BN12" s="34">
        <v>0</v>
      </c>
      <c r="BO12" s="34">
        <v>0</v>
      </c>
      <c r="BP12" s="34">
        <v>36</v>
      </c>
      <c r="BQ12" s="34">
        <v>36</v>
      </c>
      <c r="BR12" s="34">
        <v>0</v>
      </c>
      <c r="BS12" s="34">
        <v>0</v>
      </c>
      <c r="BT12" s="34">
        <v>0</v>
      </c>
      <c r="BU12" s="34">
        <v>0</v>
      </c>
      <c r="BV12" s="34">
        <v>0</v>
      </c>
      <c r="BW12" s="34">
        <v>0</v>
      </c>
      <c r="BX12" s="34">
        <v>0</v>
      </c>
      <c r="BY12" s="34">
        <v>0</v>
      </c>
      <c r="BZ12" s="34">
        <v>0</v>
      </c>
      <c r="CA12" s="34">
        <v>0</v>
      </c>
      <c r="CB12" s="34">
        <v>0</v>
      </c>
      <c r="CC12" s="34">
        <v>0</v>
      </c>
      <c r="CD12" s="34">
        <v>0</v>
      </c>
      <c r="CE12" s="34">
        <v>0</v>
      </c>
      <c r="CF12" s="34">
        <v>0</v>
      </c>
      <c r="CG12" s="34">
        <v>0</v>
      </c>
      <c r="CH12" s="34">
        <v>0</v>
      </c>
      <c r="CI12" s="34">
        <v>0</v>
      </c>
      <c r="CJ12" s="34">
        <v>36</v>
      </c>
      <c r="CK12" s="34">
        <v>1</v>
      </c>
      <c r="CL12" s="34">
        <v>0</v>
      </c>
      <c r="CM12" s="34">
        <v>18</v>
      </c>
      <c r="CN12" s="34">
        <v>78</v>
      </c>
      <c r="CO12" s="34">
        <v>0</v>
      </c>
      <c r="CP12" s="34">
        <v>34</v>
      </c>
      <c r="CQ12" s="34">
        <v>0</v>
      </c>
      <c r="CR12" s="36"/>
    </row>
    <row r="13" spans="1:583" s="28" customFormat="1" ht="35.1" customHeight="1" thickBot="1">
      <c r="A13" s="351">
        <v>4</v>
      </c>
      <c r="B13" s="300" t="s">
        <v>677</v>
      </c>
      <c r="C13" s="544">
        <v>1953</v>
      </c>
      <c r="D13" s="541">
        <v>1895</v>
      </c>
      <c r="E13" s="541">
        <v>3846</v>
      </c>
      <c r="F13" s="310">
        <v>1.7299999999999999E-2</v>
      </c>
      <c r="G13" s="541">
        <v>73</v>
      </c>
      <c r="H13" s="541">
        <v>15</v>
      </c>
      <c r="I13" s="541">
        <v>70</v>
      </c>
      <c r="J13" s="485">
        <v>95</v>
      </c>
      <c r="K13" s="37" t="s">
        <v>836</v>
      </c>
      <c r="L13" s="485">
        <v>95</v>
      </c>
      <c r="M13" s="37" t="s">
        <v>837</v>
      </c>
      <c r="N13" s="32">
        <v>79</v>
      </c>
      <c r="O13" s="37">
        <f>SUM(N13/G13*100)</f>
        <v>108.21917808219179</v>
      </c>
      <c r="P13" s="32">
        <v>0</v>
      </c>
      <c r="Q13" s="37">
        <v>0</v>
      </c>
      <c r="R13" s="32">
        <v>4</v>
      </c>
      <c r="S13" s="37" t="s">
        <v>837</v>
      </c>
      <c r="T13" s="34">
        <v>21</v>
      </c>
      <c r="U13" s="37">
        <v>0</v>
      </c>
      <c r="V13" s="34">
        <v>28</v>
      </c>
      <c r="W13" s="37">
        <v>0</v>
      </c>
      <c r="X13" s="32">
        <v>22</v>
      </c>
      <c r="Y13" s="37">
        <v>0</v>
      </c>
      <c r="Z13" s="274">
        <v>0</v>
      </c>
      <c r="AA13" s="37">
        <v>0</v>
      </c>
      <c r="AB13" s="485">
        <v>95</v>
      </c>
      <c r="AC13" s="37" t="s">
        <v>837</v>
      </c>
      <c r="AD13" s="32">
        <v>79</v>
      </c>
      <c r="AE13" s="37" t="s">
        <v>838</v>
      </c>
      <c r="AF13" s="32">
        <v>15</v>
      </c>
      <c r="AG13" s="39">
        <v>0</v>
      </c>
      <c r="AH13" s="32">
        <v>0</v>
      </c>
      <c r="AI13" s="37">
        <v>0</v>
      </c>
      <c r="AJ13" s="32">
        <v>2</v>
      </c>
      <c r="AK13" s="37">
        <v>10</v>
      </c>
      <c r="AL13" s="32">
        <v>1</v>
      </c>
      <c r="AM13" s="37">
        <v>0</v>
      </c>
      <c r="AN13" s="522">
        <v>63</v>
      </c>
      <c r="AO13" s="37">
        <v>14.09</v>
      </c>
      <c r="AP13" s="522">
        <v>63</v>
      </c>
      <c r="AQ13" s="37">
        <v>17.16</v>
      </c>
      <c r="AR13" s="32">
        <v>0</v>
      </c>
      <c r="AS13" s="37" t="s">
        <v>840</v>
      </c>
      <c r="AT13" s="32">
        <v>0</v>
      </c>
      <c r="AU13" s="41" t="s">
        <v>840</v>
      </c>
      <c r="AV13" s="32">
        <v>0</v>
      </c>
      <c r="AW13" s="37">
        <v>0</v>
      </c>
      <c r="AX13" s="522">
        <v>63</v>
      </c>
      <c r="AY13" s="37">
        <v>7.1428571428571423</v>
      </c>
      <c r="AZ13" s="522">
        <v>63</v>
      </c>
      <c r="BA13" s="37" t="s">
        <v>839</v>
      </c>
      <c r="BB13" s="522">
        <v>63</v>
      </c>
      <c r="BC13" s="37">
        <f t="shared" si="0"/>
        <v>90</v>
      </c>
      <c r="BD13" s="522">
        <v>63</v>
      </c>
      <c r="BE13" s="37" t="s">
        <v>841</v>
      </c>
      <c r="BF13" s="32">
        <v>73</v>
      </c>
      <c r="BG13" s="34">
        <v>3</v>
      </c>
      <c r="BH13" s="34">
        <v>0</v>
      </c>
      <c r="BI13" s="32">
        <v>73</v>
      </c>
      <c r="BJ13" s="34">
        <v>8</v>
      </c>
      <c r="BK13" s="34">
        <v>2</v>
      </c>
      <c r="BL13" s="34">
        <v>0</v>
      </c>
      <c r="BM13" s="34">
        <v>0</v>
      </c>
      <c r="BN13" s="34">
        <v>2</v>
      </c>
      <c r="BO13" s="34">
        <v>0</v>
      </c>
      <c r="BP13" s="34">
        <v>0</v>
      </c>
      <c r="BQ13" s="34">
        <v>47</v>
      </c>
      <c r="BR13" s="34">
        <v>2</v>
      </c>
      <c r="BS13" s="34">
        <v>0</v>
      </c>
      <c r="BT13" s="34">
        <v>0</v>
      </c>
      <c r="BU13" s="34">
        <v>0</v>
      </c>
      <c r="BV13" s="34">
        <v>0</v>
      </c>
      <c r="BW13" s="34">
        <v>0</v>
      </c>
      <c r="BX13" s="34">
        <v>0</v>
      </c>
      <c r="BY13" s="34">
        <v>0</v>
      </c>
      <c r="BZ13" s="34">
        <v>0</v>
      </c>
      <c r="CA13" s="34">
        <v>0</v>
      </c>
      <c r="CB13" s="34">
        <v>0</v>
      </c>
      <c r="CC13" s="34">
        <v>0</v>
      </c>
      <c r="CD13" s="34">
        <v>0</v>
      </c>
      <c r="CE13" s="34">
        <v>0</v>
      </c>
      <c r="CF13" s="34">
        <v>0</v>
      </c>
      <c r="CG13" s="34">
        <v>0</v>
      </c>
      <c r="CH13" s="34">
        <v>0</v>
      </c>
      <c r="CI13" s="34">
        <v>0</v>
      </c>
      <c r="CJ13" s="34">
        <v>0</v>
      </c>
      <c r="CK13" s="34">
        <v>0</v>
      </c>
      <c r="CL13" s="34">
        <v>0</v>
      </c>
      <c r="CM13" s="34">
        <v>9</v>
      </c>
      <c r="CN13" s="34">
        <v>45</v>
      </c>
      <c r="CO13" s="34">
        <v>0</v>
      </c>
      <c r="CP13" s="34">
        <v>0</v>
      </c>
      <c r="CQ13" s="34">
        <v>3</v>
      </c>
      <c r="CR13" s="36"/>
      <c r="CT13" s="42"/>
    </row>
    <row r="14" spans="1:583" s="5" customFormat="1" ht="35.1" customHeight="1" thickBot="1">
      <c r="A14" s="351">
        <v>5</v>
      </c>
      <c r="B14" s="300" t="s">
        <v>678</v>
      </c>
      <c r="C14" s="544">
        <v>3384</v>
      </c>
      <c r="D14" s="541">
        <v>3269</v>
      </c>
      <c r="E14" s="541">
        <v>6653</v>
      </c>
      <c r="F14" s="310">
        <v>1.7299999999999999E-2</v>
      </c>
      <c r="G14" s="541">
        <v>112</v>
      </c>
      <c r="H14" s="541">
        <v>22</v>
      </c>
      <c r="I14" s="541">
        <v>103</v>
      </c>
      <c r="J14" s="485">
        <v>122</v>
      </c>
      <c r="K14" s="37">
        <f>J14/G14*100</f>
        <v>108.92857142857142</v>
      </c>
      <c r="L14" s="485">
        <v>122</v>
      </c>
      <c r="M14" s="37">
        <f>L14/G14*100</f>
        <v>108.92857142857142</v>
      </c>
      <c r="N14" s="485">
        <v>115</v>
      </c>
      <c r="O14" s="412">
        <v>49.867013328551792</v>
      </c>
      <c r="P14" s="32">
        <v>0</v>
      </c>
      <c r="Q14" s="37">
        <f>P14/G14*100</f>
        <v>0</v>
      </c>
      <c r="R14" s="32">
        <v>0</v>
      </c>
      <c r="S14" s="37">
        <f>R14/G14*100</f>
        <v>0</v>
      </c>
      <c r="T14" s="34">
        <v>0</v>
      </c>
      <c r="U14" s="37">
        <f>T14/G14*100</f>
        <v>0</v>
      </c>
      <c r="V14" s="34">
        <v>0</v>
      </c>
      <c r="W14" s="37">
        <f>V14/G14*100</f>
        <v>0</v>
      </c>
      <c r="X14" s="485">
        <v>83</v>
      </c>
      <c r="Y14" s="37">
        <v>50.364963503649641</v>
      </c>
      <c r="Z14" s="485">
        <v>83</v>
      </c>
      <c r="AA14" s="37">
        <f>Z14/G14*100</f>
        <v>74.107142857142861</v>
      </c>
      <c r="AB14" s="485">
        <v>122</v>
      </c>
      <c r="AC14" s="37">
        <f t="shared" ref="AC14:AC25" si="1">AB14/G14*100</f>
        <v>108.92857142857142</v>
      </c>
      <c r="AD14" s="485">
        <v>115</v>
      </c>
      <c r="AE14" s="412">
        <v>49.867013328551792</v>
      </c>
      <c r="AF14" s="485">
        <v>83</v>
      </c>
      <c r="AG14" s="413">
        <v>145.07052776283544</v>
      </c>
      <c r="AH14" s="32">
        <v>0</v>
      </c>
      <c r="AI14" s="37">
        <v>0</v>
      </c>
      <c r="AJ14" s="485">
        <v>4</v>
      </c>
      <c r="AK14" s="37">
        <f>AJ14/H14*100</f>
        <v>18.181818181818183</v>
      </c>
      <c r="AL14" s="32">
        <v>1</v>
      </c>
      <c r="AM14" s="37">
        <f>AL14/'Form 2'!H14*100</f>
        <v>5.2631578947368416</v>
      </c>
      <c r="AN14" s="640">
        <v>100</v>
      </c>
      <c r="AO14" s="39">
        <f>AN14/I14*100</f>
        <v>97.087378640776706</v>
      </c>
      <c r="AP14" s="640">
        <v>100</v>
      </c>
      <c r="AQ14" s="39">
        <f>AP14/I14*100</f>
        <v>97.087378640776706</v>
      </c>
      <c r="AR14" s="32">
        <v>0</v>
      </c>
      <c r="AS14" s="39">
        <f>AR14/I14*100</f>
        <v>0</v>
      </c>
      <c r="AT14" s="32">
        <v>0</v>
      </c>
      <c r="AU14" s="41">
        <f>AT14/I14*100</f>
        <v>0</v>
      </c>
      <c r="AV14" s="32">
        <v>0</v>
      </c>
      <c r="AW14" s="39">
        <f>AV14/H14*100</f>
        <v>0</v>
      </c>
      <c r="AX14" s="640">
        <v>100</v>
      </c>
      <c r="AY14" s="37">
        <f>AX14/I14*100</f>
        <v>97.087378640776706</v>
      </c>
      <c r="AZ14" s="640">
        <v>100</v>
      </c>
      <c r="BA14" s="37">
        <f>AZ14/I14*100</f>
        <v>97.087378640776706</v>
      </c>
      <c r="BB14" s="640">
        <v>100</v>
      </c>
      <c r="BC14" s="37">
        <f t="shared" si="0"/>
        <v>97.087378640776706</v>
      </c>
      <c r="BD14" s="640">
        <v>100</v>
      </c>
      <c r="BE14" s="37">
        <f>BD14/I14*100</f>
        <v>97.087378640776706</v>
      </c>
      <c r="BF14" s="485">
        <v>103</v>
      </c>
      <c r="BG14" s="485">
        <v>21</v>
      </c>
      <c r="BH14" s="485">
        <v>2</v>
      </c>
      <c r="BI14" s="485">
        <v>103</v>
      </c>
      <c r="BJ14" s="485">
        <v>19</v>
      </c>
      <c r="BK14" s="485">
        <v>0</v>
      </c>
      <c r="BL14" s="485">
        <v>0</v>
      </c>
      <c r="BM14" s="485">
        <v>0</v>
      </c>
      <c r="BN14" s="485">
        <v>0</v>
      </c>
      <c r="BO14" s="485">
        <v>0</v>
      </c>
      <c r="BP14" s="485">
        <v>0</v>
      </c>
      <c r="BQ14" s="485">
        <v>0</v>
      </c>
      <c r="BR14" s="485">
        <v>0</v>
      </c>
      <c r="BS14" s="485">
        <v>0</v>
      </c>
      <c r="BT14" s="485">
        <v>0</v>
      </c>
      <c r="BU14" s="485">
        <v>0</v>
      </c>
      <c r="BV14" s="485">
        <v>0</v>
      </c>
      <c r="BW14" s="485">
        <v>0</v>
      </c>
      <c r="BX14" s="485">
        <v>0</v>
      </c>
      <c r="BY14" s="485">
        <v>0</v>
      </c>
      <c r="BZ14" s="485">
        <v>0</v>
      </c>
      <c r="CA14" s="485">
        <v>0</v>
      </c>
      <c r="CB14" s="485">
        <v>0</v>
      </c>
      <c r="CC14" s="485">
        <v>0</v>
      </c>
      <c r="CD14" s="485">
        <v>0</v>
      </c>
      <c r="CE14" s="485">
        <v>0</v>
      </c>
      <c r="CF14" s="485">
        <v>0</v>
      </c>
      <c r="CG14" s="485">
        <v>0</v>
      </c>
      <c r="CH14" s="485">
        <v>0</v>
      </c>
      <c r="CI14" s="485">
        <v>0</v>
      </c>
      <c r="CJ14" s="485">
        <v>4</v>
      </c>
      <c r="CK14" s="485">
        <v>0</v>
      </c>
      <c r="CL14" s="485">
        <v>0</v>
      </c>
      <c r="CM14" s="485">
        <v>13</v>
      </c>
      <c r="CN14" s="485">
        <v>31</v>
      </c>
      <c r="CO14" s="485">
        <v>11</v>
      </c>
      <c r="CP14" s="485">
        <v>26</v>
      </c>
      <c r="CQ14" s="485">
        <v>31</v>
      </c>
      <c r="CR14" s="36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PP14" s="28"/>
      <c r="PQ14" s="28"/>
      <c r="PR14" s="28"/>
      <c r="PS14" s="28"/>
      <c r="PT14" s="28"/>
      <c r="PU14" s="28"/>
      <c r="PV14" s="28"/>
      <c r="PW14" s="28"/>
      <c r="PX14" s="28"/>
      <c r="PY14" s="28"/>
      <c r="PZ14" s="28"/>
      <c r="QA14" s="28"/>
      <c r="QB14" s="28"/>
      <c r="QC14" s="28"/>
      <c r="QD14" s="28"/>
      <c r="QE14" s="28"/>
      <c r="QF14" s="28"/>
      <c r="QG14" s="28"/>
      <c r="QH14" s="28"/>
      <c r="QI14" s="28"/>
      <c r="QJ14" s="28"/>
      <c r="QK14" s="28"/>
      <c r="QL14" s="28"/>
      <c r="QM14" s="28"/>
      <c r="QN14" s="28"/>
      <c r="QO14" s="28"/>
      <c r="QP14" s="28"/>
      <c r="QQ14" s="28"/>
      <c r="QR14" s="28"/>
      <c r="QS14" s="28"/>
      <c r="QT14" s="28"/>
      <c r="QU14" s="28"/>
      <c r="QV14" s="28"/>
      <c r="QW14" s="28"/>
      <c r="QX14" s="28"/>
      <c r="QY14" s="28"/>
      <c r="QZ14" s="28"/>
      <c r="SM14" s="28"/>
      <c r="SN14" s="28"/>
      <c r="SO14" s="28"/>
      <c r="SP14" s="28"/>
      <c r="SQ14" s="28"/>
      <c r="SR14" s="28"/>
      <c r="SS14" s="28"/>
      <c r="ST14" s="28"/>
      <c r="SU14" s="28"/>
      <c r="SV14" s="28"/>
      <c r="SW14" s="28"/>
      <c r="SX14" s="28"/>
      <c r="SY14" s="28"/>
      <c r="SZ14" s="28"/>
      <c r="TA14" s="28"/>
      <c r="TB14" s="28"/>
      <c r="TC14" s="28"/>
      <c r="TD14" s="28"/>
      <c r="TE14" s="28"/>
      <c r="TF14" s="28"/>
      <c r="TG14" s="28"/>
      <c r="TH14" s="28"/>
    </row>
    <row r="15" spans="1:583" s="44" customFormat="1" ht="35.1" customHeight="1" thickBot="1">
      <c r="A15" s="351">
        <v>6</v>
      </c>
      <c r="B15" s="300" t="s">
        <v>679</v>
      </c>
      <c r="C15" s="544">
        <v>4600</v>
      </c>
      <c r="D15" s="541">
        <v>4481</v>
      </c>
      <c r="E15" s="541">
        <v>9081</v>
      </c>
      <c r="F15" s="310">
        <v>1.7299999999999999E-2</v>
      </c>
      <c r="G15" s="541">
        <v>140</v>
      </c>
      <c r="H15" s="541">
        <v>12</v>
      </c>
      <c r="I15" s="541">
        <v>125</v>
      </c>
      <c r="J15" s="485">
        <v>136</v>
      </c>
      <c r="K15" s="37">
        <f>J15/G15*100</f>
        <v>97.142857142857139</v>
      </c>
      <c r="L15" s="485">
        <v>136</v>
      </c>
      <c r="M15" s="37">
        <f>L15/G15*100</f>
        <v>97.142857142857139</v>
      </c>
      <c r="N15" s="485">
        <v>129</v>
      </c>
      <c r="O15" s="37">
        <f>N15/G15*100</f>
        <v>92.142857142857139</v>
      </c>
      <c r="P15" s="32">
        <v>0</v>
      </c>
      <c r="Q15" s="37">
        <f>P15/G15*100</f>
        <v>0</v>
      </c>
      <c r="R15" s="32">
        <v>0</v>
      </c>
      <c r="S15" s="37">
        <f>R15/G15*100</f>
        <v>0</v>
      </c>
      <c r="T15" s="34">
        <v>0</v>
      </c>
      <c r="U15" s="37">
        <f>T15/G15*100</f>
        <v>0</v>
      </c>
      <c r="V15" s="485">
        <v>55</v>
      </c>
      <c r="W15" s="37">
        <v>25</v>
      </c>
      <c r="X15" s="485">
        <v>45</v>
      </c>
      <c r="Y15" s="37">
        <f>X15/G16*100</f>
        <v>67.164179104477611</v>
      </c>
      <c r="Z15" s="274">
        <v>0</v>
      </c>
      <c r="AA15" s="37">
        <f>Z15/G15*100</f>
        <v>0</v>
      </c>
      <c r="AB15" s="485">
        <v>136</v>
      </c>
      <c r="AC15" s="37">
        <f t="shared" si="1"/>
        <v>97.142857142857139</v>
      </c>
      <c r="AD15" s="485">
        <v>129</v>
      </c>
      <c r="AE15" s="37">
        <f t="shared" ref="AE15:AE25" si="2">AD15/G15*100</f>
        <v>92.142857142857139</v>
      </c>
      <c r="AF15" s="485">
        <v>1</v>
      </c>
      <c r="AG15" s="39">
        <f>AF15/H15*100</f>
        <v>8.3333333333333321</v>
      </c>
      <c r="AH15" s="32">
        <v>0</v>
      </c>
      <c r="AI15" s="37">
        <v>0</v>
      </c>
      <c r="AJ15" s="32">
        <v>0</v>
      </c>
      <c r="AK15" s="37">
        <f>AJ15/H15*100</f>
        <v>0</v>
      </c>
      <c r="AL15" s="32">
        <v>0</v>
      </c>
      <c r="AM15" s="37">
        <f>AL15/'Form 2'!H15*100</f>
        <v>0</v>
      </c>
      <c r="AN15" s="485">
        <v>116</v>
      </c>
      <c r="AO15" s="37">
        <f>AN15/I15*100</f>
        <v>92.800000000000011</v>
      </c>
      <c r="AP15" s="485">
        <v>116</v>
      </c>
      <c r="AQ15" s="37">
        <f>AP15/I15*100</f>
        <v>92.800000000000011</v>
      </c>
      <c r="AR15" s="32">
        <v>0</v>
      </c>
      <c r="AS15" s="37">
        <f>AR15/I15*100</f>
        <v>0</v>
      </c>
      <c r="AT15" s="32">
        <v>0</v>
      </c>
      <c r="AU15" s="41">
        <f>AT15/I15*100</f>
        <v>0</v>
      </c>
      <c r="AV15" s="32">
        <v>0</v>
      </c>
      <c r="AW15" s="37">
        <f>AV15/H15*100</f>
        <v>0</v>
      </c>
      <c r="AX15" s="485">
        <v>116</v>
      </c>
      <c r="AY15" s="37">
        <f>AX15/I15*100</f>
        <v>92.800000000000011</v>
      </c>
      <c r="AZ15" s="485">
        <v>116</v>
      </c>
      <c r="BA15" s="37">
        <f>AZ15/I15*100</f>
        <v>92.800000000000011</v>
      </c>
      <c r="BB15" s="485">
        <v>116</v>
      </c>
      <c r="BC15" s="37">
        <f t="shared" si="0"/>
        <v>92.800000000000011</v>
      </c>
      <c r="BD15" s="485">
        <v>116</v>
      </c>
      <c r="BE15" s="37">
        <f>BD15/I15*100</f>
        <v>92.800000000000011</v>
      </c>
      <c r="BF15" s="485">
        <v>120</v>
      </c>
      <c r="BG15" s="485">
        <v>0</v>
      </c>
      <c r="BH15" s="485">
        <v>0</v>
      </c>
      <c r="BI15" s="485">
        <v>120</v>
      </c>
      <c r="BJ15" s="485">
        <v>8</v>
      </c>
      <c r="BK15" s="485">
        <v>0</v>
      </c>
      <c r="BL15" s="485">
        <v>0</v>
      </c>
      <c r="BM15" s="485">
        <v>0</v>
      </c>
      <c r="BN15" s="485">
        <v>0</v>
      </c>
      <c r="BO15" s="485">
        <v>0</v>
      </c>
      <c r="BP15" s="485">
        <v>0</v>
      </c>
      <c r="BQ15" s="485">
        <v>35</v>
      </c>
      <c r="BR15" s="485">
        <v>0</v>
      </c>
      <c r="BS15" s="485">
        <v>0</v>
      </c>
      <c r="BT15" s="485">
        <v>0</v>
      </c>
      <c r="BU15" s="485">
        <v>0</v>
      </c>
      <c r="BV15" s="485">
        <v>0</v>
      </c>
      <c r="BW15" s="485">
        <v>0</v>
      </c>
      <c r="BX15" s="485">
        <v>0</v>
      </c>
      <c r="BY15" s="485">
        <v>0</v>
      </c>
      <c r="BZ15" s="485">
        <v>0</v>
      </c>
      <c r="CA15" s="485">
        <v>0</v>
      </c>
      <c r="CB15" s="485">
        <v>0</v>
      </c>
      <c r="CC15" s="485">
        <v>0</v>
      </c>
      <c r="CD15" s="485">
        <v>0</v>
      </c>
      <c r="CE15" s="485">
        <v>0</v>
      </c>
      <c r="CF15" s="485">
        <v>0</v>
      </c>
      <c r="CG15" s="485">
        <v>0</v>
      </c>
      <c r="CH15" s="485">
        <v>0</v>
      </c>
      <c r="CI15" s="485">
        <v>0</v>
      </c>
      <c r="CJ15" s="485">
        <v>35</v>
      </c>
      <c r="CK15" s="485">
        <v>0</v>
      </c>
      <c r="CL15" s="485">
        <v>0</v>
      </c>
      <c r="CM15" s="485">
        <v>16</v>
      </c>
      <c r="CN15" s="485">
        <v>28</v>
      </c>
      <c r="CO15" s="485">
        <v>0</v>
      </c>
      <c r="CP15" s="485">
        <v>32</v>
      </c>
      <c r="CQ15" s="485">
        <v>0</v>
      </c>
      <c r="CR15" s="36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  <c r="II15" s="28"/>
      <c r="IJ15" s="28"/>
      <c r="IK15" s="28"/>
      <c r="IL15" s="28"/>
      <c r="IM15" s="28"/>
      <c r="IN15" s="28"/>
      <c r="IO15" s="28"/>
      <c r="IP15" s="28"/>
      <c r="IQ15" s="28"/>
      <c r="IR15" s="28"/>
      <c r="IS15" s="28"/>
      <c r="IT15" s="28"/>
      <c r="IU15" s="28"/>
      <c r="IV15" s="28"/>
      <c r="IW15" s="28"/>
      <c r="IX15" s="28"/>
      <c r="IY15" s="28"/>
      <c r="IZ15" s="28"/>
      <c r="JA15" s="28"/>
      <c r="JB15" s="28"/>
      <c r="JC15" s="28"/>
      <c r="JD15" s="28"/>
      <c r="JE15" s="28"/>
      <c r="JF15" s="28"/>
      <c r="JG15" s="28"/>
      <c r="JH15" s="28"/>
      <c r="JI15" s="28"/>
      <c r="JJ15" s="28"/>
      <c r="JK15" s="28"/>
      <c r="JL15" s="28"/>
      <c r="JM15" s="28"/>
      <c r="JN15" s="28"/>
      <c r="JO15" s="28"/>
      <c r="JP15" s="28"/>
      <c r="JQ15" s="28"/>
      <c r="JR15" s="28"/>
      <c r="JS15" s="28"/>
      <c r="JT15" s="28"/>
      <c r="JU15" s="28"/>
      <c r="JV15" s="28"/>
      <c r="JW15" s="28"/>
      <c r="JX15" s="28"/>
      <c r="JY15" s="28"/>
      <c r="JZ15" s="28"/>
      <c r="KA15" s="28"/>
      <c r="KB15" s="28"/>
      <c r="KC15" s="28"/>
      <c r="KD15" s="28"/>
      <c r="KE15" s="28"/>
      <c r="KF15" s="28"/>
      <c r="KG15" s="28"/>
      <c r="KH15" s="28"/>
      <c r="KI15" s="28"/>
      <c r="KJ15" s="28"/>
      <c r="KK15" s="28"/>
      <c r="KL15" s="28"/>
      <c r="KM15" s="28"/>
      <c r="KN15" s="28"/>
      <c r="KO15" s="28"/>
      <c r="KP15" s="28"/>
      <c r="KQ15" s="28"/>
      <c r="KR15" s="28"/>
      <c r="KS15" s="28"/>
      <c r="KT15" s="28"/>
      <c r="KU15" s="28"/>
      <c r="KV15" s="28"/>
      <c r="KW15" s="28"/>
      <c r="KX15" s="28"/>
      <c r="KY15" s="28"/>
      <c r="KZ15" s="28"/>
      <c r="LA15" s="28"/>
      <c r="LB15" s="28"/>
      <c r="LC15" s="28"/>
      <c r="LD15" s="28"/>
      <c r="LE15" s="28"/>
      <c r="LF15" s="28"/>
      <c r="LG15" s="28"/>
      <c r="LH15" s="28"/>
      <c r="LI15" s="28"/>
      <c r="LJ15" s="28"/>
      <c r="LK15" s="28"/>
      <c r="LL15" s="28"/>
      <c r="LM15" s="28"/>
      <c r="LN15" s="28"/>
      <c r="LO15" s="28"/>
      <c r="LP15" s="28"/>
      <c r="LQ15" s="28"/>
      <c r="LR15" s="28"/>
      <c r="LS15" s="28"/>
      <c r="LT15" s="28"/>
      <c r="LU15" s="28"/>
      <c r="LV15" s="28"/>
      <c r="LW15" s="28"/>
      <c r="LX15" s="28"/>
      <c r="LY15" s="28"/>
      <c r="LZ15" s="28"/>
      <c r="MA15" s="28"/>
      <c r="MB15" s="28"/>
      <c r="MC15" s="28"/>
      <c r="MD15" s="28"/>
      <c r="ME15" s="28"/>
      <c r="MF15" s="28"/>
      <c r="MG15" s="28"/>
      <c r="MH15" s="28"/>
      <c r="MI15" s="28"/>
      <c r="MJ15" s="28"/>
      <c r="MK15" s="28"/>
      <c r="ML15" s="28"/>
      <c r="MM15" s="28"/>
      <c r="MN15" s="28"/>
      <c r="MO15" s="28"/>
      <c r="MP15" s="28"/>
      <c r="MQ15" s="28"/>
      <c r="MR15" s="28"/>
      <c r="MS15" s="28"/>
      <c r="MT15" s="28"/>
      <c r="MU15" s="28"/>
      <c r="MV15" s="28"/>
      <c r="MW15" s="28"/>
      <c r="MX15" s="28"/>
      <c r="MY15" s="28"/>
      <c r="MZ15" s="28"/>
      <c r="NA15" s="28"/>
      <c r="NB15" s="28"/>
      <c r="NC15" s="28"/>
      <c r="ND15" s="28"/>
      <c r="NE15" s="28"/>
      <c r="NF15" s="28"/>
      <c r="NG15" s="28"/>
      <c r="NH15" s="28"/>
      <c r="NI15" s="28"/>
      <c r="NJ15" s="28"/>
      <c r="NK15" s="28"/>
      <c r="NL15" s="28"/>
      <c r="NM15" s="28"/>
      <c r="NN15" s="28"/>
      <c r="NO15" s="28"/>
      <c r="NP15" s="28"/>
      <c r="NQ15" s="28"/>
      <c r="NR15" s="28"/>
      <c r="NS15" s="28"/>
      <c r="NT15" s="28"/>
      <c r="NU15" s="28"/>
      <c r="NV15" s="28"/>
      <c r="NW15" s="28"/>
      <c r="NX15" s="28"/>
      <c r="NY15" s="28"/>
      <c r="NZ15" s="28"/>
      <c r="OA15" s="28"/>
      <c r="OB15" s="28"/>
      <c r="OC15" s="28"/>
      <c r="OD15" s="28"/>
      <c r="OE15" s="28"/>
      <c r="OF15" s="28"/>
      <c r="OG15" s="28"/>
      <c r="OH15" s="28"/>
      <c r="OI15" s="28"/>
      <c r="OJ15" s="28"/>
      <c r="OK15" s="28"/>
      <c r="OL15" s="28"/>
      <c r="OM15" s="28"/>
      <c r="ON15" s="28"/>
      <c r="OO15" s="28"/>
      <c r="OP15" s="28"/>
      <c r="OQ15" s="28"/>
      <c r="OR15" s="28"/>
      <c r="OS15" s="28"/>
      <c r="OT15" s="28"/>
      <c r="OU15" s="28"/>
      <c r="OV15" s="28"/>
      <c r="OW15" s="28"/>
      <c r="OX15" s="28"/>
      <c r="OY15" s="28"/>
      <c r="OZ15" s="28"/>
      <c r="PA15" s="28"/>
      <c r="PB15" s="28"/>
      <c r="PC15" s="28"/>
      <c r="PD15" s="28"/>
      <c r="PE15" s="28"/>
      <c r="PF15" s="28"/>
      <c r="PG15" s="28"/>
      <c r="PH15" s="28"/>
      <c r="PI15" s="28"/>
      <c r="PJ15" s="28"/>
      <c r="PK15" s="28"/>
      <c r="PL15" s="28"/>
      <c r="PM15" s="28"/>
      <c r="PN15" s="28"/>
      <c r="PO15" s="28"/>
      <c r="PP15" s="28"/>
      <c r="PQ15" s="28"/>
      <c r="PR15" s="28"/>
      <c r="PS15" s="28"/>
      <c r="PT15" s="28"/>
      <c r="PU15" s="28"/>
      <c r="PV15" s="28"/>
      <c r="PW15" s="28"/>
      <c r="PX15" s="28"/>
      <c r="PY15" s="28"/>
      <c r="PZ15" s="28"/>
      <c r="QA15" s="28"/>
      <c r="QB15" s="28"/>
      <c r="QC15" s="28"/>
      <c r="QD15" s="28"/>
      <c r="QE15" s="28"/>
      <c r="QF15" s="28"/>
      <c r="QG15" s="28"/>
      <c r="QH15" s="28"/>
      <c r="QI15" s="28"/>
      <c r="QJ15" s="28"/>
      <c r="QK15" s="28"/>
      <c r="QL15" s="28"/>
      <c r="QM15" s="28"/>
      <c r="QN15" s="28"/>
      <c r="QO15" s="28"/>
      <c r="QP15" s="28"/>
      <c r="QQ15" s="28"/>
      <c r="QR15" s="28"/>
      <c r="QS15" s="28"/>
      <c r="QT15" s="28"/>
      <c r="QU15" s="28"/>
      <c r="QV15" s="28"/>
      <c r="QW15" s="28"/>
      <c r="QX15" s="28"/>
      <c r="QY15" s="28"/>
      <c r="QZ15" s="28"/>
      <c r="RA15" s="28"/>
      <c r="RB15" s="28"/>
      <c r="RC15" s="28"/>
      <c r="RD15" s="28"/>
      <c r="RE15" s="28"/>
      <c r="RF15" s="28"/>
      <c r="RG15" s="28"/>
      <c r="RH15" s="28"/>
      <c r="RI15" s="28"/>
      <c r="RJ15" s="28"/>
      <c r="RK15" s="28"/>
      <c r="RL15" s="28"/>
      <c r="RM15" s="28"/>
      <c r="RN15" s="28"/>
      <c r="RO15" s="28"/>
      <c r="RP15" s="28"/>
      <c r="RQ15" s="28"/>
      <c r="RR15" s="28"/>
      <c r="RS15" s="28"/>
      <c r="RT15" s="28"/>
      <c r="RU15" s="28"/>
      <c r="RV15" s="28"/>
      <c r="RW15" s="28"/>
      <c r="RX15" s="28"/>
      <c r="RY15" s="28"/>
      <c r="RZ15" s="28"/>
      <c r="SA15" s="28"/>
      <c r="SB15" s="28"/>
      <c r="SC15" s="28"/>
      <c r="SD15" s="28"/>
      <c r="SE15" s="28"/>
      <c r="SF15" s="28"/>
      <c r="SG15" s="28"/>
      <c r="SH15" s="28"/>
      <c r="SI15" s="28"/>
      <c r="SJ15" s="28"/>
      <c r="SK15" s="28"/>
      <c r="SL15" s="28"/>
      <c r="SM15" s="28"/>
      <c r="SN15" s="28"/>
      <c r="SO15" s="28"/>
      <c r="SP15" s="28"/>
      <c r="SQ15" s="28"/>
      <c r="SR15" s="28"/>
      <c r="SS15" s="28"/>
      <c r="ST15" s="28"/>
      <c r="SU15" s="28"/>
      <c r="SV15" s="28"/>
      <c r="SW15" s="28"/>
      <c r="SX15" s="28"/>
      <c r="SY15" s="28"/>
      <c r="SZ15" s="28"/>
      <c r="TA15" s="28"/>
      <c r="TB15" s="28"/>
      <c r="TC15" s="28"/>
      <c r="TD15" s="28"/>
      <c r="TE15" s="28"/>
      <c r="TF15" s="28"/>
      <c r="TG15" s="28"/>
      <c r="TH15" s="28"/>
      <c r="TI15" s="28"/>
      <c r="TJ15" s="28"/>
      <c r="TK15" s="28"/>
      <c r="TL15" s="28"/>
      <c r="TM15" s="28"/>
      <c r="TN15" s="28"/>
      <c r="TO15" s="28"/>
      <c r="TP15" s="28"/>
      <c r="TQ15" s="28"/>
      <c r="TR15" s="28"/>
      <c r="TS15" s="28"/>
      <c r="TT15" s="28"/>
      <c r="TU15" s="28"/>
      <c r="TV15" s="28"/>
      <c r="TW15" s="28"/>
      <c r="TX15" s="28"/>
      <c r="TY15" s="28"/>
      <c r="TZ15" s="28"/>
      <c r="UA15" s="28"/>
      <c r="UB15" s="28"/>
      <c r="UC15" s="28"/>
      <c r="UD15" s="28"/>
      <c r="UE15" s="28"/>
      <c r="UF15" s="28"/>
      <c r="UG15" s="28"/>
      <c r="UH15" s="28"/>
      <c r="UI15" s="28"/>
      <c r="UJ15" s="28"/>
      <c r="UK15" s="28"/>
      <c r="UL15" s="28"/>
      <c r="UM15" s="28"/>
      <c r="UN15" s="28"/>
      <c r="UO15" s="28"/>
      <c r="UP15" s="28"/>
      <c r="UQ15" s="28"/>
      <c r="UR15" s="28"/>
      <c r="US15" s="28"/>
      <c r="UT15" s="28"/>
      <c r="UU15" s="28"/>
      <c r="UV15" s="28"/>
      <c r="UW15" s="28"/>
      <c r="UX15" s="28"/>
      <c r="UY15" s="28"/>
      <c r="UZ15" s="28"/>
      <c r="VA15" s="28"/>
      <c r="VB15" s="28"/>
      <c r="VC15" s="28"/>
      <c r="VD15" s="28"/>
      <c r="VE15" s="28"/>
      <c r="VF15" s="28"/>
      <c r="VG15" s="28"/>
      <c r="VH15" s="28"/>
      <c r="VI15" s="28"/>
      <c r="VJ15" s="28"/>
      <c r="VK15" s="28"/>
    </row>
    <row r="16" spans="1:583" s="45" customFormat="1" ht="35.1" customHeight="1" thickBot="1">
      <c r="A16" s="351">
        <v>7</v>
      </c>
      <c r="B16" s="300" t="s">
        <v>680</v>
      </c>
      <c r="C16" s="544">
        <v>1793</v>
      </c>
      <c r="D16" s="541">
        <v>1703</v>
      </c>
      <c r="E16" s="541">
        <v>3496</v>
      </c>
      <c r="F16" s="310">
        <v>1.7299999999999999E-2</v>
      </c>
      <c r="G16" s="541">
        <v>67</v>
      </c>
      <c r="H16" s="541">
        <v>13</v>
      </c>
      <c r="I16" s="541">
        <v>64</v>
      </c>
      <c r="J16" s="485">
        <v>79</v>
      </c>
      <c r="K16" s="37">
        <f>J16/G16*100</f>
        <v>117.91044776119404</v>
      </c>
      <c r="L16" s="485">
        <v>79</v>
      </c>
      <c r="M16" s="37">
        <f>L16/G16*100</f>
        <v>117.91044776119404</v>
      </c>
      <c r="N16" s="32">
        <v>72</v>
      </c>
      <c r="O16" s="37">
        <f>N16/G16*100</f>
        <v>107.46268656716418</v>
      </c>
      <c r="P16" s="32">
        <v>3</v>
      </c>
      <c r="Q16" s="37">
        <f>P16/G16*100</f>
        <v>4.4776119402985071</v>
      </c>
      <c r="R16" s="32">
        <v>2</v>
      </c>
      <c r="S16" s="37">
        <f>R16/G16*100</f>
        <v>2.9850746268656714</v>
      </c>
      <c r="T16" s="34">
        <v>13</v>
      </c>
      <c r="U16" s="37">
        <f>T16/G16*100</f>
        <v>19.402985074626866</v>
      </c>
      <c r="V16" s="34">
        <v>31</v>
      </c>
      <c r="W16" s="37">
        <v>14</v>
      </c>
      <c r="X16" s="32">
        <v>2</v>
      </c>
      <c r="Y16" s="37">
        <f>X16/G17*100</f>
        <v>1.6</v>
      </c>
      <c r="Z16" s="274">
        <v>0</v>
      </c>
      <c r="AA16" s="37">
        <f>Z16/G16*100</f>
        <v>0</v>
      </c>
      <c r="AB16" s="485">
        <v>79</v>
      </c>
      <c r="AC16" s="37">
        <f t="shared" si="1"/>
        <v>117.91044776119404</v>
      </c>
      <c r="AD16" s="32">
        <v>72</v>
      </c>
      <c r="AE16" s="37">
        <f t="shared" si="2"/>
        <v>107.46268656716418</v>
      </c>
      <c r="AF16" s="32">
        <v>8</v>
      </c>
      <c r="AG16" s="39">
        <f>AF16/H16*100</f>
        <v>61.53846153846154</v>
      </c>
      <c r="AH16" s="32">
        <v>0</v>
      </c>
      <c r="AI16" s="37">
        <v>0</v>
      </c>
      <c r="AJ16" s="32">
        <v>0</v>
      </c>
      <c r="AK16" s="37">
        <f>AJ16/H16*100</f>
        <v>0</v>
      </c>
      <c r="AL16" s="32">
        <v>0</v>
      </c>
      <c r="AM16" s="37">
        <f>AL16/'Form 2'!H16*100</f>
        <v>0</v>
      </c>
      <c r="AN16" s="522">
        <v>68</v>
      </c>
      <c r="AO16" s="37">
        <f>AN16/I16*100</f>
        <v>106.25</v>
      </c>
      <c r="AP16" s="522">
        <v>68</v>
      </c>
      <c r="AQ16" s="37">
        <f>AP16/I16*100</f>
        <v>106.25</v>
      </c>
      <c r="AR16" s="32">
        <v>0</v>
      </c>
      <c r="AS16" s="37">
        <f>AR16/I16*100</f>
        <v>0</v>
      </c>
      <c r="AT16" s="32">
        <v>0</v>
      </c>
      <c r="AU16" s="41">
        <v>8.0555555555555561E-2</v>
      </c>
      <c r="AV16" s="32">
        <v>0</v>
      </c>
      <c r="AW16" s="37">
        <f>AV16/H16*100</f>
        <v>0</v>
      </c>
      <c r="AX16" s="522">
        <v>68</v>
      </c>
      <c r="AY16" s="37">
        <f>AX16/I16*100</f>
        <v>106.25</v>
      </c>
      <c r="AZ16" s="522">
        <v>68</v>
      </c>
      <c r="BA16" s="37">
        <f>AZ16/I16*100</f>
        <v>106.25</v>
      </c>
      <c r="BB16" s="522">
        <v>68</v>
      </c>
      <c r="BC16" s="37">
        <f t="shared" si="0"/>
        <v>106.25</v>
      </c>
      <c r="BD16" s="522">
        <v>68</v>
      </c>
      <c r="BE16" s="37">
        <f>BD16/I16*100</f>
        <v>106.25</v>
      </c>
      <c r="BF16" s="32">
        <v>60</v>
      </c>
      <c r="BG16" s="34">
        <v>0</v>
      </c>
      <c r="BH16" s="34">
        <v>0</v>
      </c>
      <c r="BI16" s="32">
        <v>59</v>
      </c>
      <c r="BJ16" s="34">
        <v>4</v>
      </c>
      <c r="BK16" s="34">
        <v>0</v>
      </c>
      <c r="BL16" s="34">
        <v>0</v>
      </c>
      <c r="BM16" s="34">
        <v>0</v>
      </c>
      <c r="BN16" s="34">
        <v>0</v>
      </c>
      <c r="BO16" s="34">
        <v>0</v>
      </c>
      <c r="BP16" s="34">
        <v>0</v>
      </c>
      <c r="BQ16" s="34">
        <v>17</v>
      </c>
      <c r="BR16" s="34">
        <v>0</v>
      </c>
      <c r="BS16" s="34">
        <v>0</v>
      </c>
      <c r="BT16" s="34">
        <v>0</v>
      </c>
      <c r="BU16" s="34">
        <v>0</v>
      </c>
      <c r="BV16" s="34">
        <v>0</v>
      </c>
      <c r="BW16" s="34">
        <v>0</v>
      </c>
      <c r="BX16" s="34">
        <v>0</v>
      </c>
      <c r="BY16" s="34">
        <v>0</v>
      </c>
      <c r="BZ16" s="34">
        <v>0</v>
      </c>
      <c r="CA16" s="34">
        <v>0</v>
      </c>
      <c r="CB16" s="34">
        <v>0</v>
      </c>
      <c r="CC16" s="34">
        <v>0</v>
      </c>
      <c r="CD16" s="34">
        <v>0</v>
      </c>
      <c r="CE16" s="34">
        <v>0</v>
      </c>
      <c r="CF16" s="34">
        <v>0</v>
      </c>
      <c r="CG16" s="34">
        <v>0</v>
      </c>
      <c r="CH16" s="34">
        <v>17</v>
      </c>
      <c r="CI16" s="34">
        <v>0</v>
      </c>
      <c r="CJ16" s="34">
        <v>17</v>
      </c>
      <c r="CK16" s="34">
        <v>0</v>
      </c>
      <c r="CL16" s="34">
        <v>0</v>
      </c>
      <c r="CM16" s="34">
        <v>4</v>
      </c>
      <c r="CN16" s="34">
        <v>59</v>
      </c>
      <c r="CO16" s="34">
        <v>0</v>
      </c>
      <c r="CP16" s="34">
        <v>4</v>
      </c>
      <c r="CQ16" s="34">
        <v>0</v>
      </c>
      <c r="CR16" s="36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  <c r="II16" s="28"/>
      <c r="IJ16" s="28"/>
      <c r="IK16" s="28"/>
      <c r="IL16" s="28"/>
      <c r="IM16" s="28"/>
      <c r="IN16" s="28"/>
      <c r="IO16" s="28"/>
      <c r="IP16" s="28"/>
      <c r="IQ16" s="28"/>
      <c r="IR16" s="28"/>
      <c r="IS16" s="28"/>
      <c r="IT16" s="28"/>
      <c r="IU16" s="28"/>
      <c r="IV16" s="28"/>
      <c r="IW16" s="28"/>
      <c r="IX16" s="28"/>
      <c r="IY16" s="28"/>
      <c r="IZ16" s="28"/>
      <c r="JA16" s="28"/>
      <c r="JB16" s="28"/>
      <c r="JC16" s="28"/>
      <c r="JD16" s="28"/>
      <c r="JE16" s="28"/>
      <c r="JF16" s="28"/>
      <c r="JG16" s="28"/>
      <c r="JH16" s="28"/>
      <c r="JI16" s="28"/>
      <c r="JJ16" s="28"/>
      <c r="JK16" s="28"/>
      <c r="JL16" s="28"/>
      <c r="JM16" s="28"/>
      <c r="JN16" s="28"/>
      <c r="JO16" s="28"/>
      <c r="JP16" s="28"/>
      <c r="JQ16" s="28"/>
      <c r="JR16" s="28"/>
      <c r="JS16" s="28"/>
      <c r="JT16" s="28"/>
      <c r="JU16" s="28"/>
      <c r="JV16" s="28"/>
      <c r="JW16" s="28"/>
      <c r="JX16" s="28"/>
      <c r="JY16" s="28"/>
      <c r="JZ16" s="28"/>
      <c r="KA16" s="28"/>
      <c r="KB16" s="28"/>
      <c r="KC16" s="28"/>
      <c r="KD16" s="28"/>
      <c r="KE16" s="28"/>
      <c r="KF16" s="28"/>
      <c r="KG16" s="28"/>
      <c r="KH16" s="28"/>
      <c r="KI16" s="28"/>
      <c r="KJ16" s="28"/>
      <c r="KK16" s="28"/>
      <c r="KL16" s="28"/>
      <c r="KM16" s="28"/>
      <c r="KN16" s="28"/>
      <c r="KO16" s="28"/>
      <c r="KP16" s="28"/>
      <c r="KQ16" s="28"/>
      <c r="KR16" s="28"/>
      <c r="KS16" s="28"/>
      <c r="KT16" s="28"/>
      <c r="KU16" s="28"/>
      <c r="KV16" s="28"/>
      <c r="KW16" s="28"/>
      <c r="KX16" s="28"/>
      <c r="KY16" s="28"/>
      <c r="KZ16" s="28"/>
      <c r="LA16" s="28"/>
      <c r="LB16" s="28"/>
      <c r="LC16" s="28"/>
      <c r="LD16" s="28"/>
      <c r="LE16" s="28"/>
      <c r="LF16" s="28"/>
      <c r="LG16" s="28"/>
      <c r="LH16" s="28"/>
      <c r="LI16" s="28"/>
      <c r="LJ16" s="28"/>
      <c r="LK16" s="28"/>
      <c r="LL16" s="28"/>
      <c r="LM16" s="28"/>
      <c r="LN16" s="28"/>
      <c r="LO16" s="28"/>
      <c r="LP16" s="28"/>
      <c r="LQ16" s="28"/>
      <c r="LR16" s="28"/>
      <c r="LS16" s="28"/>
      <c r="LT16" s="28"/>
      <c r="LU16" s="28"/>
      <c r="LV16" s="28"/>
      <c r="LW16" s="28"/>
      <c r="LX16" s="28"/>
      <c r="LY16" s="28"/>
      <c r="LZ16" s="28"/>
      <c r="MA16" s="28"/>
      <c r="MB16" s="28"/>
      <c r="MC16" s="28"/>
      <c r="MD16" s="28"/>
      <c r="ME16" s="28"/>
      <c r="MF16" s="28"/>
      <c r="MG16" s="28"/>
      <c r="MH16" s="28"/>
      <c r="MI16" s="28"/>
      <c r="MJ16" s="28"/>
      <c r="MK16" s="28"/>
      <c r="ML16" s="28"/>
      <c r="MM16" s="28"/>
      <c r="MN16" s="28"/>
      <c r="MO16" s="28"/>
      <c r="MP16" s="28"/>
      <c r="MQ16" s="28"/>
      <c r="MR16" s="28"/>
      <c r="MS16" s="28"/>
      <c r="MT16" s="28"/>
      <c r="MU16" s="28"/>
      <c r="MV16" s="28"/>
      <c r="MW16" s="28"/>
      <c r="MX16" s="28"/>
      <c r="MY16" s="28"/>
      <c r="MZ16" s="28"/>
      <c r="NA16" s="28"/>
      <c r="NB16" s="28"/>
      <c r="NC16" s="28"/>
      <c r="ND16" s="28"/>
      <c r="NE16" s="28"/>
      <c r="NF16" s="28"/>
      <c r="NG16" s="28"/>
      <c r="NH16" s="28"/>
      <c r="NI16" s="28"/>
      <c r="NJ16" s="28"/>
      <c r="NK16" s="28"/>
      <c r="NL16" s="28"/>
      <c r="NM16" s="28"/>
      <c r="NN16" s="28"/>
      <c r="NO16" s="28"/>
      <c r="NP16" s="28"/>
      <c r="NQ16" s="28"/>
      <c r="NR16" s="28"/>
      <c r="NS16" s="28"/>
      <c r="NT16" s="28"/>
      <c r="NU16" s="28"/>
      <c r="NV16" s="28"/>
      <c r="NW16" s="28"/>
      <c r="NX16" s="28"/>
      <c r="NY16" s="28"/>
      <c r="NZ16" s="28"/>
      <c r="OA16" s="28"/>
      <c r="OB16" s="28"/>
      <c r="OC16" s="28"/>
      <c r="OD16" s="28"/>
      <c r="OE16" s="28"/>
      <c r="OF16" s="28"/>
      <c r="OG16" s="28"/>
      <c r="OH16" s="28"/>
      <c r="OI16" s="28"/>
      <c r="OJ16" s="28"/>
      <c r="OK16" s="28"/>
      <c r="OL16" s="28"/>
      <c r="OM16" s="28"/>
      <c r="ON16" s="28"/>
      <c r="OO16" s="28"/>
      <c r="OP16" s="28"/>
      <c r="OQ16" s="28"/>
      <c r="OR16" s="28"/>
      <c r="OS16" s="28"/>
      <c r="OT16" s="28"/>
      <c r="OU16" s="28"/>
      <c r="OV16" s="28"/>
      <c r="OW16" s="28"/>
      <c r="OX16" s="28"/>
      <c r="OY16" s="28"/>
      <c r="OZ16" s="28"/>
      <c r="PA16" s="28"/>
      <c r="PB16" s="28"/>
      <c r="PC16" s="28"/>
      <c r="PD16" s="28"/>
      <c r="PE16" s="28"/>
      <c r="PF16" s="28"/>
      <c r="PG16" s="28"/>
      <c r="PH16" s="28"/>
      <c r="PI16" s="28"/>
      <c r="PJ16" s="28"/>
      <c r="PK16" s="28"/>
      <c r="PL16" s="28"/>
      <c r="PM16" s="28"/>
      <c r="PN16" s="28"/>
      <c r="PO16" s="28"/>
      <c r="PP16" s="28"/>
      <c r="PQ16" s="28"/>
      <c r="PR16" s="28"/>
      <c r="PS16" s="28"/>
      <c r="PT16" s="28"/>
      <c r="PU16" s="28"/>
      <c r="PV16" s="28"/>
      <c r="PW16" s="28"/>
      <c r="PX16" s="28"/>
      <c r="PY16" s="28"/>
      <c r="PZ16" s="28"/>
      <c r="QA16" s="28"/>
      <c r="QB16" s="28"/>
      <c r="QC16" s="28"/>
      <c r="QD16" s="28"/>
      <c r="QE16" s="28"/>
      <c r="QF16" s="28"/>
      <c r="QG16" s="28"/>
      <c r="QH16" s="28"/>
      <c r="QI16" s="28"/>
      <c r="QJ16" s="28"/>
      <c r="QK16" s="28"/>
      <c r="QL16" s="28"/>
      <c r="QM16" s="28"/>
      <c r="QN16" s="28"/>
      <c r="QO16" s="28"/>
      <c r="QP16" s="28"/>
      <c r="QQ16" s="28"/>
      <c r="QR16" s="28"/>
      <c r="QS16" s="28"/>
      <c r="QT16" s="28"/>
      <c r="QU16" s="28"/>
      <c r="QV16" s="28"/>
      <c r="QW16" s="28"/>
      <c r="QX16" s="28"/>
      <c r="QY16" s="28"/>
      <c r="QZ16" s="28"/>
      <c r="RA16" s="28"/>
      <c r="RB16" s="28"/>
      <c r="RC16" s="28"/>
      <c r="RD16" s="28"/>
      <c r="RE16" s="28"/>
      <c r="RF16" s="28"/>
      <c r="RG16" s="28"/>
      <c r="RH16" s="28"/>
      <c r="RI16" s="28"/>
      <c r="RJ16" s="28"/>
      <c r="RK16" s="28"/>
      <c r="RL16" s="28"/>
      <c r="RM16" s="28"/>
      <c r="RN16" s="28"/>
      <c r="RO16" s="28"/>
      <c r="RP16" s="28"/>
      <c r="RQ16" s="28"/>
      <c r="RR16" s="28"/>
      <c r="RS16" s="28"/>
      <c r="RT16" s="28"/>
      <c r="RU16" s="28"/>
      <c r="RV16" s="28"/>
      <c r="RW16" s="28"/>
      <c r="RX16" s="28"/>
      <c r="RY16" s="28"/>
      <c r="RZ16" s="28"/>
      <c r="SA16" s="28"/>
      <c r="SB16" s="28"/>
      <c r="SC16" s="28"/>
      <c r="SD16" s="28"/>
      <c r="SE16" s="28"/>
      <c r="SF16" s="28"/>
      <c r="SG16" s="28"/>
      <c r="SH16" s="28"/>
      <c r="SI16" s="28"/>
      <c r="SJ16" s="28"/>
      <c r="SK16" s="28"/>
      <c r="SL16" s="28"/>
      <c r="SM16" s="28"/>
      <c r="SN16" s="28"/>
      <c r="SO16" s="28"/>
      <c r="SP16" s="28"/>
      <c r="SQ16" s="28"/>
      <c r="SR16" s="28"/>
      <c r="SS16" s="28"/>
      <c r="ST16" s="28"/>
      <c r="SU16" s="28"/>
      <c r="SV16" s="28"/>
      <c r="SW16" s="28"/>
      <c r="SX16" s="28"/>
      <c r="SY16" s="28"/>
      <c r="SZ16" s="28"/>
      <c r="TA16" s="28"/>
      <c r="TB16" s="28"/>
      <c r="TC16" s="28"/>
      <c r="TD16" s="28"/>
      <c r="TE16" s="28"/>
      <c r="TF16" s="28"/>
      <c r="TG16" s="28"/>
      <c r="TH16" s="28"/>
      <c r="TI16" s="28"/>
      <c r="TJ16" s="28"/>
      <c r="TK16" s="28"/>
      <c r="TL16" s="28"/>
      <c r="TM16" s="28"/>
      <c r="TN16" s="28"/>
      <c r="TO16" s="28"/>
      <c r="TP16" s="28"/>
      <c r="TQ16" s="28"/>
      <c r="TR16" s="28"/>
      <c r="TS16" s="28"/>
      <c r="TT16" s="28"/>
      <c r="TU16" s="28"/>
      <c r="TV16" s="28"/>
      <c r="TW16" s="28"/>
      <c r="TX16" s="28"/>
      <c r="TY16" s="28"/>
      <c r="TZ16" s="28"/>
      <c r="UA16" s="28"/>
      <c r="UB16" s="28"/>
      <c r="UC16" s="28"/>
      <c r="UD16" s="28"/>
      <c r="UE16" s="28"/>
      <c r="UF16" s="28"/>
      <c r="UG16" s="28"/>
      <c r="UH16" s="28"/>
      <c r="UI16" s="28"/>
      <c r="UJ16" s="28"/>
      <c r="UK16" s="28"/>
      <c r="UL16" s="28"/>
      <c r="UM16" s="28"/>
      <c r="UN16" s="28"/>
      <c r="UO16" s="28"/>
      <c r="UP16" s="28"/>
      <c r="UQ16" s="28"/>
      <c r="UR16" s="28"/>
      <c r="US16" s="28"/>
      <c r="UT16" s="28"/>
      <c r="UU16" s="28"/>
      <c r="UV16" s="28"/>
      <c r="UW16" s="28"/>
      <c r="UX16" s="28"/>
      <c r="UY16" s="28"/>
      <c r="UZ16" s="28"/>
      <c r="VA16" s="28"/>
      <c r="VB16" s="28"/>
      <c r="VC16" s="28"/>
      <c r="VD16" s="28"/>
      <c r="VE16" s="28"/>
      <c r="VF16" s="28"/>
      <c r="VG16" s="28"/>
      <c r="VH16" s="28"/>
      <c r="VI16" s="28"/>
      <c r="VJ16" s="28"/>
      <c r="VK16" s="28"/>
    </row>
    <row r="17" spans="1:583" s="45" customFormat="1" ht="35.1" customHeight="1" thickBot="1">
      <c r="A17" s="351">
        <v>8</v>
      </c>
      <c r="B17" s="300" t="s">
        <v>681</v>
      </c>
      <c r="C17" s="544">
        <v>3357</v>
      </c>
      <c r="D17" s="541">
        <v>3232</v>
      </c>
      <c r="E17" s="541">
        <v>6589</v>
      </c>
      <c r="F17" s="310">
        <v>1.7299999999999999E-2</v>
      </c>
      <c r="G17" s="541">
        <v>125</v>
      </c>
      <c r="H17" s="541">
        <v>25</v>
      </c>
      <c r="I17" s="541">
        <v>120</v>
      </c>
      <c r="J17" s="485">
        <v>124</v>
      </c>
      <c r="K17" s="37">
        <v>7.1999999999999993</v>
      </c>
      <c r="L17" s="485">
        <v>124</v>
      </c>
      <c r="M17" s="37">
        <v>7.1999999999999993</v>
      </c>
      <c r="N17" s="32">
        <v>116</v>
      </c>
      <c r="O17" s="37">
        <f>SUM(N17/G17*100)</f>
        <v>92.800000000000011</v>
      </c>
      <c r="P17" s="32">
        <v>3</v>
      </c>
      <c r="Q17" s="37">
        <v>0</v>
      </c>
      <c r="R17" s="32">
        <v>10</v>
      </c>
      <c r="S17" s="37">
        <v>0</v>
      </c>
      <c r="T17" s="34">
        <v>19</v>
      </c>
      <c r="U17" s="37">
        <v>1.6</v>
      </c>
      <c r="V17" s="34">
        <v>32</v>
      </c>
      <c r="W17" s="37">
        <v>4</v>
      </c>
      <c r="X17" s="32">
        <v>20</v>
      </c>
      <c r="Y17" s="37">
        <v>0</v>
      </c>
      <c r="Z17" s="274">
        <v>56</v>
      </c>
      <c r="AA17" s="37">
        <v>5.6000000000000005</v>
      </c>
      <c r="AB17" s="485">
        <v>124</v>
      </c>
      <c r="AC17" s="37">
        <f t="shared" si="1"/>
        <v>99.2</v>
      </c>
      <c r="AD17" s="32">
        <v>116</v>
      </c>
      <c r="AE17" s="37">
        <f t="shared" si="2"/>
        <v>92.800000000000011</v>
      </c>
      <c r="AF17" s="32">
        <v>25</v>
      </c>
      <c r="AG17" s="39">
        <v>16</v>
      </c>
      <c r="AH17" s="32">
        <v>0</v>
      </c>
      <c r="AI17" s="37">
        <v>0</v>
      </c>
      <c r="AJ17" s="32">
        <v>0</v>
      </c>
      <c r="AK17" s="37">
        <v>0</v>
      </c>
      <c r="AL17" s="32">
        <v>0</v>
      </c>
      <c r="AM17" s="37" t="e">
        <v>#REF!</v>
      </c>
      <c r="AN17" s="522">
        <v>107</v>
      </c>
      <c r="AO17" s="37">
        <v>13.333333333333334</v>
      </c>
      <c r="AP17" s="522">
        <v>107</v>
      </c>
      <c r="AQ17" s="37">
        <v>13.333333333333334</v>
      </c>
      <c r="AR17" s="32">
        <v>0</v>
      </c>
      <c r="AS17" s="37">
        <v>0</v>
      </c>
      <c r="AT17" s="32">
        <v>0</v>
      </c>
      <c r="AU17" s="41">
        <v>0</v>
      </c>
      <c r="AV17" s="32">
        <v>0</v>
      </c>
      <c r="AW17" s="37">
        <v>0</v>
      </c>
      <c r="AX17" s="522">
        <v>107</v>
      </c>
      <c r="AY17" s="37">
        <v>13.333333333333334</v>
      </c>
      <c r="AZ17" s="522">
        <v>107</v>
      </c>
      <c r="BA17" s="37">
        <v>13.333333333333334</v>
      </c>
      <c r="BB17" s="522">
        <v>107</v>
      </c>
      <c r="BC17" s="37">
        <f t="shared" si="0"/>
        <v>89.166666666666671</v>
      </c>
      <c r="BD17" s="522">
        <v>107</v>
      </c>
      <c r="BE17" s="37">
        <v>13.333333333333334</v>
      </c>
      <c r="BF17" s="32">
        <v>103</v>
      </c>
      <c r="BG17" s="34">
        <v>19</v>
      </c>
      <c r="BH17" s="34">
        <v>1</v>
      </c>
      <c r="BI17" s="32">
        <v>103</v>
      </c>
      <c r="BJ17" s="34">
        <v>11</v>
      </c>
      <c r="BK17" s="34">
        <v>0</v>
      </c>
      <c r="BL17" s="34">
        <v>0</v>
      </c>
      <c r="BM17" s="34">
        <v>0</v>
      </c>
      <c r="BN17" s="34">
        <v>0</v>
      </c>
      <c r="BO17" s="34">
        <v>0</v>
      </c>
      <c r="BP17" s="34">
        <v>0</v>
      </c>
      <c r="BQ17" s="34">
        <v>47</v>
      </c>
      <c r="BR17" s="34">
        <v>0</v>
      </c>
      <c r="BS17" s="34">
        <v>0</v>
      </c>
      <c r="BT17" s="34">
        <v>0</v>
      </c>
      <c r="BU17" s="34">
        <v>0</v>
      </c>
      <c r="BV17" s="34">
        <v>0</v>
      </c>
      <c r="BW17" s="34">
        <v>0</v>
      </c>
      <c r="BX17" s="34">
        <v>0</v>
      </c>
      <c r="BY17" s="34">
        <v>0</v>
      </c>
      <c r="BZ17" s="34">
        <v>0</v>
      </c>
      <c r="CA17" s="34">
        <v>0</v>
      </c>
      <c r="CB17" s="34">
        <v>0</v>
      </c>
      <c r="CC17" s="34">
        <v>0</v>
      </c>
      <c r="CD17" s="34">
        <v>0</v>
      </c>
      <c r="CE17" s="34">
        <v>0</v>
      </c>
      <c r="CF17" s="34">
        <v>0</v>
      </c>
      <c r="CG17" s="34">
        <v>0</v>
      </c>
      <c r="CH17" s="34">
        <v>0</v>
      </c>
      <c r="CI17" s="34">
        <v>0</v>
      </c>
      <c r="CJ17" s="34">
        <v>47</v>
      </c>
      <c r="CK17" s="34">
        <v>0</v>
      </c>
      <c r="CL17" s="34">
        <v>0</v>
      </c>
      <c r="CM17" s="34">
        <v>61</v>
      </c>
      <c r="CN17" s="34">
        <v>61</v>
      </c>
      <c r="CO17" s="34">
        <v>0</v>
      </c>
      <c r="CP17" s="34">
        <v>1</v>
      </c>
      <c r="CQ17" s="34">
        <v>19</v>
      </c>
      <c r="CR17" s="36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  <c r="HV17" s="28"/>
      <c r="HW17" s="28"/>
      <c r="HX17" s="28"/>
      <c r="HY17" s="28"/>
      <c r="HZ17" s="28"/>
      <c r="IA17" s="28"/>
      <c r="IB17" s="28"/>
      <c r="IC17" s="28"/>
      <c r="ID17" s="28"/>
      <c r="IE17" s="28"/>
      <c r="IF17" s="28"/>
      <c r="IG17" s="28"/>
      <c r="IH17" s="28"/>
      <c r="II17" s="28"/>
      <c r="IJ17" s="28"/>
      <c r="IK17" s="28"/>
      <c r="IL17" s="28"/>
      <c r="IM17" s="28"/>
      <c r="IN17" s="28"/>
      <c r="IO17" s="28"/>
      <c r="IP17" s="28"/>
      <c r="IQ17" s="28"/>
      <c r="IR17" s="28"/>
      <c r="IS17" s="28"/>
      <c r="IT17" s="28"/>
      <c r="IU17" s="28"/>
      <c r="IV17" s="28"/>
      <c r="IW17" s="28"/>
      <c r="IX17" s="28"/>
      <c r="IY17" s="28"/>
      <c r="IZ17" s="28"/>
      <c r="JA17" s="28"/>
      <c r="JB17" s="28"/>
      <c r="JC17" s="28"/>
      <c r="JD17" s="28"/>
      <c r="JE17" s="28"/>
      <c r="JF17" s="28"/>
      <c r="JG17" s="28"/>
      <c r="JH17" s="28"/>
      <c r="JI17" s="28"/>
      <c r="JJ17" s="28"/>
      <c r="JK17" s="28"/>
      <c r="JL17" s="28"/>
      <c r="JM17" s="28"/>
      <c r="JN17" s="28"/>
      <c r="JO17" s="28"/>
      <c r="JP17" s="28"/>
      <c r="JQ17" s="28"/>
      <c r="JR17" s="28"/>
      <c r="JS17" s="28"/>
      <c r="JT17" s="28"/>
      <c r="JU17" s="28"/>
      <c r="JV17" s="28"/>
      <c r="JW17" s="28"/>
      <c r="JX17" s="28"/>
      <c r="JY17" s="28"/>
      <c r="JZ17" s="28"/>
      <c r="KA17" s="28"/>
      <c r="KB17" s="28"/>
      <c r="KC17" s="28"/>
      <c r="KD17" s="28"/>
      <c r="KE17" s="28"/>
      <c r="KF17" s="28"/>
      <c r="KG17" s="28"/>
      <c r="KH17" s="28"/>
      <c r="KI17" s="28"/>
      <c r="KJ17" s="28"/>
      <c r="KK17" s="28"/>
      <c r="KL17" s="28"/>
      <c r="KM17" s="28"/>
      <c r="KN17" s="28"/>
      <c r="KO17" s="28"/>
      <c r="KP17" s="28"/>
      <c r="KQ17" s="28"/>
      <c r="KR17" s="28"/>
      <c r="KS17" s="28"/>
      <c r="KT17" s="28"/>
      <c r="KU17" s="28"/>
      <c r="KV17" s="28"/>
      <c r="KW17" s="28"/>
      <c r="KX17" s="28"/>
      <c r="KY17" s="28"/>
      <c r="KZ17" s="28"/>
      <c r="LA17" s="28"/>
      <c r="LB17" s="28"/>
      <c r="LC17" s="28"/>
      <c r="LD17" s="28"/>
      <c r="LE17" s="28"/>
      <c r="LF17" s="28"/>
      <c r="LG17" s="28"/>
      <c r="LH17" s="28"/>
      <c r="LI17" s="28"/>
      <c r="LJ17" s="28"/>
      <c r="LK17" s="28"/>
      <c r="LL17" s="28"/>
      <c r="LM17" s="28"/>
      <c r="LN17" s="28"/>
      <c r="LO17" s="28"/>
      <c r="LP17" s="28"/>
      <c r="LQ17" s="28"/>
      <c r="LR17" s="28"/>
      <c r="LS17" s="28"/>
      <c r="LT17" s="28"/>
      <c r="LU17" s="28"/>
      <c r="LV17" s="28"/>
      <c r="LW17" s="28"/>
      <c r="LX17" s="28"/>
      <c r="LY17" s="28"/>
      <c r="LZ17" s="28"/>
      <c r="MA17" s="28"/>
      <c r="MB17" s="28"/>
      <c r="MC17" s="28"/>
      <c r="MD17" s="28"/>
      <c r="ME17" s="28"/>
      <c r="MF17" s="28"/>
      <c r="MG17" s="28"/>
      <c r="MH17" s="28"/>
      <c r="MI17" s="28"/>
      <c r="MJ17" s="28"/>
      <c r="MK17" s="28"/>
      <c r="ML17" s="28"/>
      <c r="MM17" s="28"/>
      <c r="MN17" s="28"/>
      <c r="MO17" s="28"/>
      <c r="MP17" s="28"/>
      <c r="MQ17" s="28"/>
      <c r="MR17" s="28"/>
      <c r="MS17" s="28"/>
      <c r="MT17" s="28"/>
      <c r="MU17" s="28"/>
      <c r="MV17" s="28"/>
      <c r="MW17" s="28"/>
      <c r="MX17" s="28"/>
      <c r="MY17" s="28"/>
      <c r="MZ17" s="28"/>
      <c r="NA17" s="28"/>
      <c r="NB17" s="28"/>
      <c r="NC17" s="28"/>
      <c r="ND17" s="28"/>
      <c r="NE17" s="28"/>
      <c r="NF17" s="28"/>
      <c r="NG17" s="28"/>
      <c r="NH17" s="28"/>
      <c r="NI17" s="28"/>
      <c r="NJ17" s="28"/>
      <c r="NK17" s="28"/>
      <c r="NL17" s="28"/>
      <c r="NM17" s="28"/>
      <c r="NN17" s="28"/>
      <c r="NO17" s="28"/>
      <c r="NP17" s="28"/>
      <c r="NQ17" s="28"/>
      <c r="NR17" s="28"/>
      <c r="NS17" s="28"/>
      <c r="NT17" s="28"/>
      <c r="NU17" s="28"/>
      <c r="NV17" s="28"/>
      <c r="NW17" s="28"/>
      <c r="NX17" s="28"/>
      <c r="NY17" s="28"/>
      <c r="NZ17" s="28"/>
      <c r="OA17" s="28"/>
      <c r="OB17" s="28"/>
      <c r="OC17" s="28"/>
      <c r="OD17" s="28"/>
      <c r="OE17" s="28"/>
      <c r="OF17" s="28"/>
      <c r="OG17" s="28"/>
      <c r="OH17" s="28"/>
      <c r="OI17" s="28"/>
      <c r="OJ17" s="28"/>
      <c r="OK17" s="28"/>
      <c r="OL17" s="28"/>
      <c r="OM17" s="28"/>
      <c r="ON17" s="28"/>
      <c r="OO17" s="28"/>
      <c r="OP17" s="28"/>
      <c r="OQ17" s="28"/>
      <c r="OR17" s="28"/>
      <c r="OS17" s="28"/>
      <c r="OT17" s="28"/>
      <c r="OU17" s="28"/>
      <c r="OV17" s="28"/>
      <c r="OW17" s="28"/>
      <c r="OX17" s="28"/>
      <c r="OY17" s="28"/>
      <c r="OZ17" s="28"/>
      <c r="PA17" s="28"/>
      <c r="PB17" s="28"/>
      <c r="PC17" s="28"/>
      <c r="PD17" s="28"/>
      <c r="PE17" s="28"/>
      <c r="PF17" s="28"/>
      <c r="PG17" s="28"/>
      <c r="PH17" s="28"/>
      <c r="PI17" s="28"/>
      <c r="PJ17" s="28"/>
      <c r="PK17" s="28"/>
      <c r="PL17" s="28"/>
      <c r="PM17" s="28"/>
      <c r="PN17" s="28"/>
      <c r="PO17" s="28"/>
      <c r="PP17" s="28"/>
      <c r="PQ17" s="28"/>
      <c r="PR17" s="28"/>
      <c r="PS17" s="28"/>
      <c r="PT17" s="28"/>
      <c r="PU17" s="28"/>
      <c r="PV17" s="28"/>
      <c r="PW17" s="28"/>
      <c r="PX17" s="28"/>
      <c r="PY17" s="28"/>
      <c r="PZ17" s="28"/>
      <c r="QA17" s="28"/>
      <c r="QB17" s="28"/>
      <c r="QC17" s="28"/>
      <c r="QD17" s="28"/>
      <c r="QE17" s="28"/>
      <c r="QF17" s="28"/>
      <c r="QG17" s="28"/>
      <c r="QH17" s="28"/>
      <c r="QI17" s="28"/>
      <c r="QJ17" s="28"/>
      <c r="QK17" s="28"/>
      <c r="QL17" s="28"/>
      <c r="QM17" s="28"/>
      <c r="QN17" s="28"/>
      <c r="QO17" s="28"/>
      <c r="QP17" s="28"/>
      <c r="QQ17" s="28"/>
      <c r="QR17" s="28"/>
      <c r="QS17" s="28"/>
      <c r="QT17" s="28"/>
      <c r="QU17" s="28"/>
      <c r="QV17" s="28"/>
      <c r="QW17" s="28"/>
      <c r="QX17" s="28"/>
      <c r="QY17" s="28"/>
      <c r="QZ17" s="28"/>
      <c r="RA17" s="28"/>
      <c r="RB17" s="28"/>
      <c r="RC17" s="28"/>
      <c r="RD17" s="28"/>
      <c r="RE17" s="28"/>
      <c r="RF17" s="28"/>
      <c r="RG17" s="28"/>
      <c r="RH17" s="28"/>
      <c r="RI17" s="28"/>
      <c r="RJ17" s="28"/>
      <c r="RK17" s="28"/>
      <c r="RL17" s="28"/>
      <c r="RM17" s="28"/>
      <c r="RN17" s="28"/>
      <c r="RO17" s="28"/>
      <c r="RP17" s="28"/>
      <c r="RQ17" s="28"/>
      <c r="RR17" s="28"/>
      <c r="RS17" s="28"/>
      <c r="RT17" s="28"/>
      <c r="RU17" s="28"/>
      <c r="RV17" s="28"/>
      <c r="RW17" s="28"/>
      <c r="RX17" s="28"/>
      <c r="RY17" s="28"/>
      <c r="RZ17" s="28"/>
      <c r="SA17" s="28"/>
      <c r="SB17" s="28"/>
      <c r="SC17" s="28"/>
      <c r="SD17" s="28"/>
      <c r="SE17" s="28"/>
      <c r="SF17" s="28"/>
      <c r="SG17" s="28"/>
      <c r="SH17" s="28"/>
      <c r="SI17" s="28"/>
      <c r="SJ17" s="28"/>
      <c r="SK17" s="28"/>
      <c r="SL17" s="28"/>
      <c r="SM17" s="28"/>
      <c r="SN17" s="28"/>
      <c r="SO17" s="28"/>
      <c r="SP17" s="28"/>
      <c r="SQ17" s="28"/>
      <c r="SR17" s="28"/>
      <c r="SS17" s="28"/>
      <c r="ST17" s="28"/>
      <c r="SU17" s="28"/>
      <c r="SV17" s="28"/>
      <c r="SW17" s="28"/>
      <c r="SX17" s="28"/>
      <c r="SY17" s="28"/>
      <c r="SZ17" s="28"/>
      <c r="TA17" s="28"/>
      <c r="TB17" s="28"/>
      <c r="TC17" s="28"/>
      <c r="TD17" s="28"/>
      <c r="TE17" s="28"/>
      <c r="TF17" s="28"/>
      <c r="TG17" s="28"/>
      <c r="TH17" s="28"/>
      <c r="TI17" s="28"/>
      <c r="TJ17" s="28"/>
      <c r="TK17" s="28"/>
      <c r="TL17" s="28"/>
      <c r="TM17" s="28"/>
      <c r="TN17" s="28"/>
      <c r="TO17" s="28"/>
      <c r="TP17" s="28"/>
      <c r="TQ17" s="28"/>
      <c r="TR17" s="28"/>
      <c r="TS17" s="28"/>
      <c r="TT17" s="28"/>
      <c r="TU17" s="28"/>
      <c r="TV17" s="28"/>
      <c r="TW17" s="28"/>
      <c r="TX17" s="28"/>
      <c r="TY17" s="28"/>
      <c r="TZ17" s="28"/>
      <c r="UA17" s="28"/>
      <c r="UB17" s="28"/>
      <c r="UC17" s="28"/>
      <c r="UD17" s="28"/>
      <c r="UE17" s="28"/>
      <c r="UF17" s="28"/>
      <c r="UG17" s="28"/>
      <c r="UH17" s="28"/>
      <c r="UI17" s="28"/>
      <c r="UJ17" s="28"/>
      <c r="UK17" s="28"/>
      <c r="UL17" s="28"/>
      <c r="UM17" s="28"/>
      <c r="UN17" s="28"/>
      <c r="UO17" s="28"/>
      <c r="UP17" s="28"/>
      <c r="UQ17" s="28"/>
      <c r="UR17" s="28"/>
      <c r="US17" s="28"/>
      <c r="UT17" s="28"/>
      <c r="UU17" s="28"/>
      <c r="UV17" s="28"/>
      <c r="UW17" s="28"/>
      <c r="UX17" s="28"/>
      <c r="UY17" s="28"/>
      <c r="UZ17" s="28"/>
      <c r="VA17" s="28"/>
      <c r="VB17" s="28"/>
      <c r="VC17" s="28"/>
      <c r="VD17" s="28"/>
      <c r="VE17" s="28"/>
      <c r="VF17" s="28"/>
      <c r="VG17" s="28"/>
      <c r="VH17" s="28"/>
      <c r="VI17" s="28"/>
      <c r="VJ17" s="28"/>
      <c r="VK17" s="28"/>
    </row>
    <row r="18" spans="1:583" s="28" customFormat="1" ht="35.1" customHeight="1" thickBot="1">
      <c r="A18" s="351">
        <v>9</v>
      </c>
      <c r="B18" s="300" t="s">
        <v>682</v>
      </c>
      <c r="C18" s="544">
        <v>2483</v>
      </c>
      <c r="D18" s="541">
        <v>2415</v>
      </c>
      <c r="E18" s="541">
        <v>4898</v>
      </c>
      <c r="F18" s="310">
        <v>1.7299999999999999E-2</v>
      </c>
      <c r="G18" s="541">
        <v>84</v>
      </c>
      <c r="H18" s="541">
        <v>16</v>
      </c>
      <c r="I18" s="541">
        <v>60</v>
      </c>
      <c r="J18" s="485">
        <v>98</v>
      </c>
      <c r="K18" s="37">
        <f t="shared" ref="K18:K25" si="3">J18/G18*100</f>
        <v>116.66666666666667</v>
      </c>
      <c r="L18" s="485">
        <v>98</v>
      </c>
      <c r="M18" s="37">
        <f>L18/G18*100</f>
        <v>116.66666666666667</v>
      </c>
      <c r="N18" s="32">
        <v>93</v>
      </c>
      <c r="O18" s="37">
        <f>N18/G18*100</f>
        <v>110.71428571428572</v>
      </c>
      <c r="P18" s="32">
        <v>25</v>
      </c>
      <c r="Q18" s="37">
        <f>P18/G18*100</f>
        <v>29.761904761904763</v>
      </c>
      <c r="R18" s="32">
        <v>24</v>
      </c>
      <c r="S18" s="37">
        <f t="shared" ref="S18:S25" si="4">R18/G18*100</f>
        <v>28.571428571428569</v>
      </c>
      <c r="T18" s="34">
        <v>26</v>
      </c>
      <c r="U18" s="37">
        <f>T18/G18*100</f>
        <v>30.952380952380953</v>
      </c>
      <c r="V18" s="34">
        <v>26</v>
      </c>
      <c r="W18" s="37">
        <f>V18/G18*100</f>
        <v>30.952380952380953</v>
      </c>
      <c r="X18" s="32">
        <v>23</v>
      </c>
      <c r="Y18" s="37">
        <f>X18/G19*100</f>
        <v>30.666666666666664</v>
      </c>
      <c r="Z18" s="274">
        <v>99</v>
      </c>
      <c r="AA18" s="37">
        <f>Z18/G18*100</f>
        <v>117.85714285714286</v>
      </c>
      <c r="AB18" s="485">
        <v>98</v>
      </c>
      <c r="AC18" s="37">
        <f t="shared" si="1"/>
        <v>116.66666666666667</v>
      </c>
      <c r="AD18" s="32">
        <v>93</v>
      </c>
      <c r="AE18" s="37">
        <f t="shared" si="2"/>
        <v>110.71428571428572</v>
      </c>
      <c r="AF18" s="32">
        <v>15</v>
      </c>
      <c r="AG18" s="39">
        <f>AF18/H18*100</f>
        <v>93.75</v>
      </c>
      <c r="AH18" s="32">
        <v>0</v>
      </c>
      <c r="AI18" s="37">
        <v>0</v>
      </c>
      <c r="AJ18" s="32">
        <v>0</v>
      </c>
      <c r="AK18" s="37">
        <f>AJ18/H18*100</f>
        <v>0</v>
      </c>
      <c r="AL18" s="32">
        <v>0</v>
      </c>
      <c r="AM18" s="37">
        <f>AL18/'Form 2'!H18*100</f>
        <v>0</v>
      </c>
      <c r="AN18" s="522">
        <v>66</v>
      </c>
      <c r="AO18" s="41">
        <f>AN18/I18*100</f>
        <v>110.00000000000001</v>
      </c>
      <c r="AP18" s="522">
        <v>66</v>
      </c>
      <c r="AQ18" s="37">
        <f>AP18/I18*100</f>
        <v>110.00000000000001</v>
      </c>
      <c r="AR18" s="32">
        <v>0</v>
      </c>
      <c r="AS18" s="41">
        <f>AR18/I18*100</f>
        <v>0</v>
      </c>
      <c r="AT18" s="32">
        <v>0</v>
      </c>
      <c r="AU18" s="41">
        <f>AT18/I18*100</f>
        <v>0</v>
      </c>
      <c r="AV18" s="32">
        <v>4</v>
      </c>
      <c r="AW18" s="41">
        <f>AV18/H18*100</f>
        <v>25</v>
      </c>
      <c r="AX18" s="522">
        <v>66</v>
      </c>
      <c r="AY18" s="39">
        <f>AX18/I18*100</f>
        <v>110.00000000000001</v>
      </c>
      <c r="AZ18" s="522">
        <v>66</v>
      </c>
      <c r="BA18" s="39">
        <f>AZ18/I18*100</f>
        <v>110.00000000000001</v>
      </c>
      <c r="BB18" s="522">
        <v>66</v>
      </c>
      <c r="BC18" s="37">
        <f t="shared" si="0"/>
        <v>110.00000000000001</v>
      </c>
      <c r="BD18" s="522">
        <v>66</v>
      </c>
      <c r="BE18" s="39">
        <f>BD18/I18*100</f>
        <v>110.00000000000001</v>
      </c>
      <c r="BF18" s="32">
        <v>66</v>
      </c>
      <c r="BG18" s="34">
        <v>0</v>
      </c>
      <c r="BH18" s="34">
        <v>0</v>
      </c>
      <c r="BI18" s="32">
        <v>66</v>
      </c>
      <c r="BJ18" s="34">
        <v>2</v>
      </c>
      <c r="BK18" s="34">
        <v>0</v>
      </c>
      <c r="BL18" s="34">
        <v>0</v>
      </c>
      <c r="BM18" s="34">
        <v>0</v>
      </c>
      <c r="BN18" s="34">
        <v>0</v>
      </c>
      <c r="BO18" s="34">
        <v>0</v>
      </c>
      <c r="BP18" s="34">
        <v>0</v>
      </c>
      <c r="BQ18" s="34">
        <v>0</v>
      </c>
      <c r="BR18" s="34">
        <v>0</v>
      </c>
      <c r="BS18" s="34">
        <v>0</v>
      </c>
      <c r="BT18" s="34">
        <v>0</v>
      </c>
      <c r="BU18" s="34">
        <v>0</v>
      </c>
      <c r="BV18" s="34">
        <v>0</v>
      </c>
      <c r="BW18" s="34">
        <v>0</v>
      </c>
      <c r="BX18" s="34">
        <v>0</v>
      </c>
      <c r="BY18" s="34">
        <v>0</v>
      </c>
      <c r="BZ18" s="34">
        <v>0</v>
      </c>
      <c r="CA18" s="34">
        <v>0</v>
      </c>
      <c r="CB18" s="34">
        <v>0</v>
      </c>
      <c r="CC18" s="34">
        <v>0</v>
      </c>
      <c r="CD18" s="34">
        <v>0</v>
      </c>
      <c r="CE18" s="34">
        <v>0</v>
      </c>
      <c r="CF18" s="34">
        <v>0</v>
      </c>
      <c r="CG18" s="34">
        <v>0</v>
      </c>
      <c r="CH18" s="34">
        <v>0</v>
      </c>
      <c r="CI18" s="34">
        <v>0</v>
      </c>
      <c r="CJ18" s="34">
        <v>0</v>
      </c>
      <c r="CK18" s="34">
        <v>0</v>
      </c>
      <c r="CL18" s="34">
        <v>0</v>
      </c>
      <c r="CM18" s="34">
        <v>7</v>
      </c>
      <c r="CN18" s="34">
        <v>27</v>
      </c>
      <c r="CO18" s="34">
        <v>0</v>
      </c>
      <c r="CP18" s="34">
        <v>0</v>
      </c>
      <c r="CQ18" s="34">
        <v>1</v>
      </c>
      <c r="CR18" s="36"/>
      <c r="TH18" s="9"/>
    </row>
    <row r="19" spans="1:583" s="28" customFormat="1" ht="35.1" customHeight="1" thickBot="1">
      <c r="A19" s="351">
        <v>10</v>
      </c>
      <c r="B19" s="300" t="s">
        <v>683</v>
      </c>
      <c r="C19" s="544">
        <v>2582</v>
      </c>
      <c r="D19" s="541">
        <v>2494</v>
      </c>
      <c r="E19" s="541">
        <v>5076</v>
      </c>
      <c r="F19" s="310">
        <v>1.7299999999999999E-2</v>
      </c>
      <c r="G19" s="541">
        <v>75</v>
      </c>
      <c r="H19" s="541">
        <v>12</v>
      </c>
      <c r="I19" s="541">
        <v>61</v>
      </c>
      <c r="J19" s="485">
        <v>83</v>
      </c>
      <c r="K19" s="37">
        <f t="shared" si="3"/>
        <v>110.66666666666667</v>
      </c>
      <c r="L19" s="485">
        <v>83</v>
      </c>
      <c r="M19" s="37">
        <f>L19/G19*100</f>
        <v>110.66666666666667</v>
      </c>
      <c r="N19" s="32">
        <v>77</v>
      </c>
      <c r="O19" s="37">
        <f>N19/G19*100</f>
        <v>102.66666666666666</v>
      </c>
      <c r="P19" s="32">
        <v>0</v>
      </c>
      <c r="Q19" s="37">
        <f>P19/G19*100</f>
        <v>0</v>
      </c>
      <c r="R19" s="32">
        <v>0</v>
      </c>
      <c r="S19" s="37">
        <f t="shared" si="4"/>
        <v>0</v>
      </c>
      <c r="T19" s="34">
        <v>0</v>
      </c>
      <c r="U19" s="37">
        <f>T19/G19*100</f>
        <v>0</v>
      </c>
      <c r="V19" s="34">
        <v>2</v>
      </c>
      <c r="W19" s="37">
        <f>V19/G19*100</f>
        <v>2.666666666666667</v>
      </c>
      <c r="X19" s="32">
        <v>10</v>
      </c>
      <c r="Y19" s="37">
        <f>X19/G20*100</f>
        <v>7.7519379844961236</v>
      </c>
      <c r="Z19" s="274">
        <v>2</v>
      </c>
      <c r="AA19" s="37">
        <f>Z19/G19*100</f>
        <v>2.666666666666667</v>
      </c>
      <c r="AB19" s="485">
        <v>83</v>
      </c>
      <c r="AC19" s="37">
        <f t="shared" si="1"/>
        <v>110.66666666666667</v>
      </c>
      <c r="AD19" s="32">
        <v>77</v>
      </c>
      <c r="AE19" s="37">
        <f t="shared" si="2"/>
        <v>102.66666666666666</v>
      </c>
      <c r="AF19" s="32">
        <v>20</v>
      </c>
      <c r="AG19" s="39">
        <f>AF19/H19*100</f>
        <v>166.66666666666669</v>
      </c>
      <c r="AH19" s="32">
        <v>0</v>
      </c>
      <c r="AI19" s="37">
        <v>0</v>
      </c>
      <c r="AJ19" s="32">
        <v>0</v>
      </c>
      <c r="AK19" s="37">
        <f>AJ19/H19*100</f>
        <v>0</v>
      </c>
      <c r="AL19" s="32">
        <v>0</v>
      </c>
      <c r="AM19" s="37">
        <f>AL19/'Form 2'!H19*100</f>
        <v>0</v>
      </c>
      <c r="AN19" s="522">
        <v>63</v>
      </c>
      <c r="AO19" s="41">
        <f>AN19/I19*100</f>
        <v>103.27868852459017</v>
      </c>
      <c r="AP19" s="522">
        <v>63</v>
      </c>
      <c r="AQ19" s="37">
        <f>AP19/I19*100</f>
        <v>103.27868852459017</v>
      </c>
      <c r="AR19" s="32">
        <v>0</v>
      </c>
      <c r="AS19" s="41">
        <f>AR19/I19*100</f>
        <v>0</v>
      </c>
      <c r="AT19" s="32">
        <v>0</v>
      </c>
      <c r="AU19" s="41">
        <f>AT19/I19*100</f>
        <v>0</v>
      </c>
      <c r="AV19" s="32">
        <v>0</v>
      </c>
      <c r="AW19" s="41">
        <f>AV19/H19*100</f>
        <v>0</v>
      </c>
      <c r="AX19" s="522">
        <v>63</v>
      </c>
      <c r="AY19" s="39">
        <f>AX19/I19*100</f>
        <v>103.27868852459017</v>
      </c>
      <c r="AZ19" s="522">
        <v>63</v>
      </c>
      <c r="BA19" s="39">
        <f>AZ19/I19*100</f>
        <v>103.27868852459017</v>
      </c>
      <c r="BB19" s="522">
        <v>63</v>
      </c>
      <c r="BC19" s="37">
        <f t="shared" si="0"/>
        <v>103.27868852459017</v>
      </c>
      <c r="BD19" s="522">
        <v>63</v>
      </c>
      <c r="BE19" s="39">
        <f>BD19/I19*100</f>
        <v>103.27868852459017</v>
      </c>
      <c r="BF19" s="32">
        <v>70</v>
      </c>
      <c r="BG19" s="34">
        <v>3</v>
      </c>
      <c r="BH19" s="34">
        <v>0</v>
      </c>
      <c r="BI19" s="32">
        <v>70</v>
      </c>
      <c r="BJ19" s="34">
        <v>4</v>
      </c>
      <c r="BK19" s="34">
        <v>0</v>
      </c>
      <c r="BL19" s="34">
        <v>0</v>
      </c>
      <c r="BM19" s="34">
        <v>0</v>
      </c>
      <c r="BN19" s="34">
        <v>0</v>
      </c>
      <c r="BO19" s="34">
        <v>0</v>
      </c>
      <c r="BP19" s="34">
        <v>8</v>
      </c>
      <c r="BQ19" s="34">
        <v>8</v>
      </c>
      <c r="BR19" s="34">
        <v>0</v>
      </c>
      <c r="BS19" s="34">
        <v>0</v>
      </c>
      <c r="BT19" s="34">
        <v>0</v>
      </c>
      <c r="BU19" s="34">
        <v>0</v>
      </c>
      <c r="BV19" s="34">
        <v>0</v>
      </c>
      <c r="BW19" s="34">
        <v>0</v>
      </c>
      <c r="BX19" s="34">
        <v>0</v>
      </c>
      <c r="BY19" s="34">
        <v>0</v>
      </c>
      <c r="BZ19" s="34">
        <v>0</v>
      </c>
      <c r="CA19" s="34">
        <v>0</v>
      </c>
      <c r="CB19" s="34">
        <v>0</v>
      </c>
      <c r="CC19" s="34">
        <v>0</v>
      </c>
      <c r="CD19" s="34">
        <v>0</v>
      </c>
      <c r="CE19" s="34">
        <v>0</v>
      </c>
      <c r="CF19" s="34">
        <v>0</v>
      </c>
      <c r="CG19" s="34">
        <v>0</v>
      </c>
      <c r="CH19" s="34">
        <v>0</v>
      </c>
      <c r="CI19" s="34">
        <v>0</v>
      </c>
      <c r="CJ19" s="34">
        <v>5</v>
      </c>
      <c r="CK19" s="34">
        <v>0</v>
      </c>
      <c r="CL19" s="34">
        <v>0</v>
      </c>
      <c r="CM19" s="34">
        <v>9</v>
      </c>
      <c r="CN19" s="34">
        <v>90</v>
      </c>
      <c r="CO19" s="34">
        <v>0</v>
      </c>
      <c r="CP19" s="34">
        <v>9</v>
      </c>
      <c r="CQ19" s="34"/>
      <c r="CR19" s="36" t="s">
        <v>460</v>
      </c>
      <c r="TH19" s="5"/>
    </row>
    <row r="20" spans="1:583" s="28" customFormat="1" ht="35.1" customHeight="1" thickBot="1">
      <c r="A20" s="351">
        <v>11</v>
      </c>
      <c r="B20" s="300" t="s">
        <v>684</v>
      </c>
      <c r="C20" s="544">
        <v>127</v>
      </c>
      <c r="D20" s="541">
        <v>3221</v>
      </c>
      <c r="E20" s="541">
        <v>6754</v>
      </c>
      <c r="F20" s="310">
        <v>1.7299999999999999E-2</v>
      </c>
      <c r="G20" s="541">
        <v>129</v>
      </c>
      <c r="H20" s="541">
        <v>26</v>
      </c>
      <c r="I20" s="541">
        <v>123</v>
      </c>
      <c r="J20" s="485">
        <v>139</v>
      </c>
      <c r="K20" s="37">
        <f t="shared" si="3"/>
        <v>107.75193798449611</v>
      </c>
      <c r="L20" s="485">
        <v>139</v>
      </c>
      <c r="M20" s="37">
        <f>L20/G20*100</f>
        <v>107.75193798449611</v>
      </c>
      <c r="N20" s="32">
        <v>117</v>
      </c>
      <c r="O20" s="37">
        <f>N20/G20*100</f>
        <v>90.697674418604649</v>
      </c>
      <c r="P20" s="32">
        <v>43</v>
      </c>
      <c r="Q20" s="37">
        <f>P20/G20*100</f>
        <v>33.333333333333329</v>
      </c>
      <c r="R20" s="32">
        <v>30</v>
      </c>
      <c r="S20" s="37">
        <f t="shared" si="4"/>
        <v>23.255813953488371</v>
      </c>
      <c r="T20" s="34">
        <v>48</v>
      </c>
      <c r="U20" s="37">
        <f>T20/G20*100</f>
        <v>37.209302325581397</v>
      </c>
      <c r="V20" s="34">
        <v>34</v>
      </c>
      <c r="W20" s="37">
        <f>V20/G20*100</f>
        <v>26.356589147286826</v>
      </c>
      <c r="X20" s="32">
        <v>15</v>
      </c>
      <c r="Y20" s="37">
        <f>X20/G21*100</f>
        <v>13.761467889908257</v>
      </c>
      <c r="Z20" s="274">
        <v>0</v>
      </c>
      <c r="AA20" s="37">
        <f>Z20/G20*100</f>
        <v>0</v>
      </c>
      <c r="AB20" s="485">
        <v>139</v>
      </c>
      <c r="AC20" s="37">
        <f t="shared" si="1"/>
        <v>107.75193798449611</v>
      </c>
      <c r="AD20" s="32">
        <v>117</v>
      </c>
      <c r="AE20" s="37">
        <f t="shared" si="2"/>
        <v>90.697674418604649</v>
      </c>
      <c r="AF20" s="32">
        <v>27</v>
      </c>
      <c r="AG20" s="39">
        <f>AF20/H20*100</f>
        <v>103.84615384615385</v>
      </c>
      <c r="AH20" s="32">
        <v>0</v>
      </c>
      <c r="AI20" s="37">
        <v>0</v>
      </c>
      <c r="AJ20" s="32">
        <v>10</v>
      </c>
      <c r="AK20" s="37">
        <f>AJ20/H20*100</f>
        <v>38.461538461538467</v>
      </c>
      <c r="AL20" s="32">
        <v>0</v>
      </c>
      <c r="AM20" s="37">
        <v>0</v>
      </c>
      <c r="AN20" s="522">
        <v>114</v>
      </c>
      <c r="AO20" s="41">
        <f>AN20/I20*100</f>
        <v>92.682926829268297</v>
      </c>
      <c r="AP20" s="522">
        <v>114</v>
      </c>
      <c r="AQ20" s="37">
        <f>AP20/I20*100</f>
        <v>92.682926829268297</v>
      </c>
      <c r="AR20" s="32">
        <v>2</v>
      </c>
      <c r="AS20" s="41">
        <v>0</v>
      </c>
      <c r="AT20" s="32">
        <v>3</v>
      </c>
      <c r="AU20" s="41">
        <f>AT20/I20*100</f>
        <v>2.4390243902439024</v>
      </c>
      <c r="AV20" s="32">
        <v>0</v>
      </c>
      <c r="AW20" s="41">
        <v>0</v>
      </c>
      <c r="AX20" s="522">
        <v>114</v>
      </c>
      <c r="AY20" s="39">
        <f>AX20/I20*100</f>
        <v>92.682926829268297</v>
      </c>
      <c r="AZ20" s="522">
        <v>114</v>
      </c>
      <c r="BA20" s="39">
        <f>AZ20/I20*100</f>
        <v>92.682926829268297</v>
      </c>
      <c r="BB20" s="522">
        <v>114</v>
      </c>
      <c r="BC20" s="37">
        <f t="shared" si="0"/>
        <v>92.682926829268297</v>
      </c>
      <c r="BD20" s="522">
        <v>114</v>
      </c>
      <c r="BE20" s="39">
        <f>BD20/I20*100</f>
        <v>92.682926829268297</v>
      </c>
      <c r="BF20" s="32">
        <v>123</v>
      </c>
      <c r="BG20" s="34">
        <v>64</v>
      </c>
      <c r="BH20" s="34">
        <v>0</v>
      </c>
      <c r="BI20" s="32">
        <v>123</v>
      </c>
      <c r="BJ20" s="34">
        <v>7</v>
      </c>
      <c r="BK20" s="34">
        <v>0</v>
      </c>
      <c r="BL20" s="34">
        <v>0</v>
      </c>
      <c r="BM20" s="34">
        <v>0</v>
      </c>
      <c r="BN20" s="34">
        <v>0</v>
      </c>
      <c r="BO20" s="34">
        <v>0</v>
      </c>
      <c r="BP20" s="34">
        <v>49</v>
      </c>
      <c r="BQ20" s="34">
        <v>49</v>
      </c>
      <c r="BR20" s="34">
        <v>0</v>
      </c>
      <c r="BS20" s="34">
        <v>0</v>
      </c>
      <c r="BT20" s="34">
        <v>0</v>
      </c>
      <c r="BU20" s="34">
        <v>0</v>
      </c>
      <c r="BV20" s="34">
        <v>0</v>
      </c>
      <c r="BW20" s="34">
        <v>0</v>
      </c>
      <c r="BX20" s="34">
        <v>0</v>
      </c>
      <c r="BY20" s="34">
        <v>0</v>
      </c>
      <c r="BZ20" s="34">
        <v>0</v>
      </c>
      <c r="CA20" s="34">
        <v>0</v>
      </c>
      <c r="CB20" s="34">
        <v>0</v>
      </c>
      <c r="CC20" s="34">
        <v>0</v>
      </c>
      <c r="CD20" s="34">
        <v>0</v>
      </c>
      <c r="CE20" s="34">
        <v>0</v>
      </c>
      <c r="CF20" s="34">
        <v>0</v>
      </c>
      <c r="CG20" s="34">
        <v>0</v>
      </c>
      <c r="CH20" s="34">
        <v>0</v>
      </c>
      <c r="CI20" s="34">
        <v>0</v>
      </c>
      <c r="CJ20" s="34">
        <v>49</v>
      </c>
      <c r="CK20" s="34">
        <v>0</v>
      </c>
      <c r="CL20" s="34">
        <v>0</v>
      </c>
      <c r="CM20" s="34">
        <v>7</v>
      </c>
      <c r="CN20" s="34">
        <v>58</v>
      </c>
      <c r="CO20" s="34">
        <v>0</v>
      </c>
      <c r="CP20" s="34">
        <v>14</v>
      </c>
      <c r="CQ20" s="34">
        <v>15</v>
      </c>
      <c r="CR20" s="36"/>
      <c r="KD20" s="9"/>
      <c r="TH20" s="5"/>
      <c r="UI20" s="5"/>
    </row>
    <row r="21" spans="1:583" s="28" customFormat="1" ht="35.1" customHeight="1" thickBot="1">
      <c r="A21" s="351">
        <v>12</v>
      </c>
      <c r="B21" s="300" t="s">
        <v>685</v>
      </c>
      <c r="C21" s="544">
        <v>2925</v>
      </c>
      <c r="D21" s="541">
        <v>2742</v>
      </c>
      <c r="E21" s="541">
        <v>5667</v>
      </c>
      <c r="F21" s="310">
        <v>1.7299999999999999E-2</v>
      </c>
      <c r="G21" s="541">
        <v>109</v>
      </c>
      <c r="H21" s="541">
        <v>22</v>
      </c>
      <c r="I21" s="541">
        <v>103</v>
      </c>
      <c r="J21" s="485">
        <v>117</v>
      </c>
      <c r="K21" s="37">
        <f t="shared" si="3"/>
        <v>107.33944954128441</v>
      </c>
      <c r="L21" s="485">
        <v>117</v>
      </c>
      <c r="M21" s="37">
        <f>L21/G21*100</f>
        <v>107.33944954128441</v>
      </c>
      <c r="N21" s="32">
        <v>106</v>
      </c>
      <c r="O21" s="37">
        <f>N21/G21*100</f>
        <v>97.247706422018354</v>
      </c>
      <c r="P21" s="32">
        <v>0</v>
      </c>
      <c r="Q21" s="37">
        <f>P21/G21*100</f>
        <v>0</v>
      </c>
      <c r="R21" s="32">
        <v>0</v>
      </c>
      <c r="S21" s="37">
        <f t="shared" si="4"/>
        <v>0</v>
      </c>
      <c r="T21" s="34">
        <v>5</v>
      </c>
      <c r="U21" s="37">
        <f>T21/G21*100</f>
        <v>4.5871559633027523</v>
      </c>
      <c r="V21" s="34">
        <v>23</v>
      </c>
      <c r="W21" s="37">
        <f>V21/G21*100</f>
        <v>21.100917431192663</v>
      </c>
      <c r="X21" s="32">
        <v>19</v>
      </c>
      <c r="Y21" s="37">
        <f>X21/G22*100</f>
        <v>18.446601941747574</v>
      </c>
      <c r="Z21" s="274">
        <v>47</v>
      </c>
      <c r="AA21" s="37">
        <f>Z21/G21*100</f>
        <v>43.119266055045877</v>
      </c>
      <c r="AB21" s="485">
        <v>117</v>
      </c>
      <c r="AC21" s="37">
        <f t="shared" si="1"/>
        <v>107.33944954128441</v>
      </c>
      <c r="AD21" s="32">
        <v>106</v>
      </c>
      <c r="AE21" s="37">
        <f t="shared" si="2"/>
        <v>97.247706422018354</v>
      </c>
      <c r="AF21" s="32">
        <v>4</v>
      </c>
      <c r="AG21" s="39">
        <f>AF21/H21*100</f>
        <v>18.181818181818183</v>
      </c>
      <c r="AH21" s="32">
        <v>0</v>
      </c>
      <c r="AI21" s="37">
        <v>0</v>
      </c>
      <c r="AJ21" s="32">
        <v>0</v>
      </c>
      <c r="AK21" s="37">
        <f>AJ21/H21*100</f>
        <v>0</v>
      </c>
      <c r="AL21" s="32">
        <v>0</v>
      </c>
      <c r="AM21" s="37">
        <f>AL21/'Form 2'!H21*100</f>
        <v>0</v>
      </c>
      <c r="AN21" s="522">
        <v>101</v>
      </c>
      <c r="AO21" s="41">
        <f>AN21/I21*100</f>
        <v>98.05825242718447</v>
      </c>
      <c r="AP21" s="522">
        <v>101</v>
      </c>
      <c r="AQ21" s="37">
        <f>AP21/I21*100</f>
        <v>98.05825242718447</v>
      </c>
      <c r="AR21" s="32">
        <v>1</v>
      </c>
      <c r="AS21" s="41">
        <f>AR21/I21*100</f>
        <v>0.97087378640776689</v>
      </c>
      <c r="AT21" s="32">
        <v>1</v>
      </c>
      <c r="AU21" s="41">
        <f>AT21/I21*100</f>
        <v>0.97087378640776689</v>
      </c>
      <c r="AV21" s="32">
        <v>0</v>
      </c>
      <c r="AW21" s="41">
        <f>AV21/H21*100</f>
        <v>0</v>
      </c>
      <c r="AX21" s="522">
        <v>101</v>
      </c>
      <c r="AY21" s="39">
        <f>AX21/I21*100</f>
        <v>98.05825242718447</v>
      </c>
      <c r="AZ21" s="522">
        <v>101</v>
      </c>
      <c r="BA21" s="39">
        <f>AZ21/I21*100</f>
        <v>98.05825242718447</v>
      </c>
      <c r="BB21" s="522">
        <v>101</v>
      </c>
      <c r="BC21" s="37">
        <f t="shared" si="0"/>
        <v>98.05825242718447</v>
      </c>
      <c r="BD21" s="522">
        <v>101</v>
      </c>
      <c r="BE21" s="39">
        <f>BD21/I21*100</f>
        <v>98.05825242718447</v>
      </c>
      <c r="BF21" s="32">
        <v>97</v>
      </c>
      <c r="BG21" s="34">
        <v>0</v>
      </c>
      <c r="BH21" s="34">
        <v>0</v>
      </c>
      <c r="BI21" s="32">
        <v>97</v>
      </c>
      <c r="BJ21" s="34">
        <v>5</v>
      </c>
      <c r="BK21" s="34">
        <v>0</v>
      </c>
      <c r="BL21" s="34">
        <v>0</v>
      </c>
      <c r="BM21" s="34">
        <v>0</v>
      </c>
      <c r="BN21" s="34">
        <v>0</v>
      </c>
      <c r="BO21" s="34">
        <v>0</v>
      </c>
      <c r="BP21" s="34">
        <v>46</v>
      </c>
      <c r="BQ21" s="34">
        <v>46</v>
      </c>
      <c r="BR21" s="34">
        <v>0</v>
      </c>
      <c r="BS21" s="34">
        <v>0</v>
      </c>
      <c r="BT21" s="34">
        <v>0</v>
      </c>
      <c r="BU21" s="34">
        <v>0</v>
      </c>
      <c r="BV21" s="34">
        <v>0</v>
      </c>
      <c r="BW21" s="34">
        <v>0</v>
      </c>
      <c r="BX21" s="34">
        <v>46</v>
      </c>
      <c r="BY21" s="34">
        <v>0</v>
      </c>
      <c r="BZ21" s="34">
        <v>0</v>
      </c>
      <c r="CA21" s="34">
        <v>0</v>
      </c>
      <c r="CB21" s="34">
        <v>0</v>
      </c>
      <c r="CC21" s="34">
        <v>0</v>
      </c>
      <c r="CD21" s="34">
        <v>0</v>
      </c>
      <c r="CE21" s="34">
        <v>0</v>
      </c>
      <c r="CF21" s="34">
        <v>0</v>
      </c>
      <c r="CG21" s="34">
        <v>46</v>
      </c>
      <c r="CH21" s="34">
        <v>0</v>
      </c>
      <c r="CI21" s="34">
        <v>0</v>
      </c>
      <c r="CJ21" s="34">
        <v>38</v>
      </c>
      <c r="CK21" s="34">
        <v>0</v>
      </c>
      <c r="CL21" s="34">
        <v>0</v>
      </c>
      <c r="CM21" s="34">
        <v>0</v>
      </c>
      <c r="CN21" s="34">
        <v>0</v>
      </c>
      <c r="CO21" s="34">
        <v>0</v>
      </c>
      <c r="CP21" s="34">
        <v>0</v>
      </c>
      <c r="CQ21" s="34">
        <v>0</v>
      </c>
      <c r="CR21" s="36"/>
      <c r="KD21" s="5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5"/>
      <c r="UI21" s="5"/>
    </row>
    <row r="22" spans="1:583" s="28" customFormat="1" ht="34.5" customHeight="1" thickBot="1">
      <c r="A22" s="351">
        <v>13</v>
      </c>
      <c r="B22" s="300" t="s">
        <v>686</v>
      </c>
      <c r="C22" s="544">
        <v>3547</v>
      </c>
      <c r="D22" s="541">
        <v>3400</v>
      </c>
      <c r="E22" s="541">
        <v>6947</v>
      </c>
      <c r="F22" s="310">
        <v>1.7299999999999999E-2</v>
      </c>
      <c r="G22" s="541">
        <v>103</v>
      </c>
      <c r="H22" s="541">
        <v>15</v>
      </c>
      <c r="I22" s="541">
        <v>89</v>
      </c>
      <c r="J22" s="485">
        <v>111</v>
      </c>
      <c r="K22" s="37">
        <f t="shared" si="3"/>
        <v>107.76699029126213</v>
      </c>
      <c r="L22" s="485">
        <v>111</v>
      </c>
      <c r="M22" s="37">
        <f>L22/G22*100</f>
        <v>107.76699029126213</v>
      </c>
      <c r="N22" s="32">
        <v>101</v>
      </c>
      <c r="O22" s="37">
        <f>N22/G22*100</f>
        <v>98.05825242718447</v>
      </c>
      <c r="P22" s="32">
        <v>90</v>
      </c>
      <c r="Q22" s="37">
        <f>P22/G22*100</f>
        <v>87.378640776699029</v>
      </c>
      <c r="R22" s="32">
        <v>90</v>
      </c>
      <c r="S22" s="37">
        <f t="shared" si="4"/>
        <v>87.378640776699029</v>
      </c>
      <c r="T22" s="34">
        <v>77</v>
      </c>
      <c r="U22" s="37">
        <f>T22/G22*100</f>
        <v>74.757281553398059</v>
      </c>
      <c r="V22" s="34">
        <v>47</v>
      </c>
      <c r="W22" s="37">
        <f>V22/G22*100</f>
        <v>45.631067961165051</v>
      </c>
      <c r="X22" s="32">
        <v>19</v>
      </c>
      <c r="Y22" s="37">
        <f>X22/G23*100</f>
        <v>9.1787439613526569</v>
      </c>
      <c r="Z22" s="274">
        <v>0</v>
      </c>
      <c r="AA22" s="37">
        <f>Z22/G22*100</f>
        <v>0</v>
      </c>
      <c r="AB22" s="485">
        <v>111</v>
      </c>
      <c r="AC22" s="37">
        <f t="shared" si="1"/>
        <v>107.76699029126213</v>
      </c>
      <c r="AD22" s="32">
        <v>101</v>
      </c>
      <c r="AE22" s="37">
        <f t="shared" si="2"/>
        <v>98.05825242718447</v>
      </c>
      <c r="AF22" s="32">
        <v>15</v>
      </c>
      <c r="AG22" s="39">
        <f>AF22/H22*100</f>
        <v>100</v>
      </c>
      <c r="AH22" s="32">
        <v>0</v>
      </c>
      <c r="AI22" s="37">
        <v>0</v>
      </c>
      <c r="AJ22" s="32">
        <v>0</v>
      </c>
      <c r="AK22" s="37">
        <f>AJ22/H22*100</f>
        <v>0</v>
      </c>
      <c r="AL22" s="32">
        <v>0</v>
      </c>
      <c r="AM22" s="37">
        <f>AL22/'Form 2'!H22*100</f>
        <v>0</v>
      </c>
      <c r="AN22" s="522">
        <v>92</v>
      </c>
      <c r="AO22" s="41">
        <f>AN22/I22*100</f>
        <v>103.37078651685394</v>
      </c>
      <c r="AP22" s="522">
        <v>92</v>
      </c>
      <c r="AQ22" s="37">
        <f>AP22/I22*100</f>
        <v>103.37078651685394</v>
      </c>
      <c r="AR22" s="32">
        <v>0</v>
      </c>
      <c r="AS22" s="41">
        <f>AR22/I22*100</f>
        <v>0</v>
      </c>
      <c r="AT22" s="32">
        <v>0</v>
      </c>
      <c r="AU22" s="41">
        <f>AT22/I22*100</f>
        <v>0</v>
      </c>
      <c r="AV22" s="32">
        <v>0</v>
      </c>
      <c r="AW22" s="41">
        <f>AV22/H22*100</f>
        <v>0</v>
      </c>
      <c r="AX22" s="522">
        <v>92</v>
      </c>
      <c r="AY22" s="39">
        <f>AX22/I22*100</f>
        <v>103.37078651685394</v>
      </c>
      <c r="AZ22" s="522">
        <v>92</v>
      </c>
      <c r="BA22" s="39">
        <f>AZ22/I22*100</f>
        <v>103.37078651685394</v>
      </c>
      <c r="BB22" s="522">
        <v>92</v>
      </c>
      <c r="BC22" s="37">
        <f t="shared" si="0"/>
        <v>103.37078651685394</v>
      </c>
      <c r="BD22" s="522">
        <v>92</v>
      </c>
      <c r="BE22" s="39">
        <f>BD22/I22*100</f>
        <v>103.37078651685394</v>
      </c>
      <c r="BF22" s="32">
        <v>96</v>
      </c>
      <c r="BG22" s="34">
        <v>0</v>
      </c>
      <c r="BH22" s="34">
        <v>0</v>
      </c>
      <c r="BI22" s="32">
        <v>96</v>
      </c>
      <c r="BJ22" s="34">
        <v>6</v>
      </c>
      <c r="BK22" s="34">
        <v>0</v>
      </c>
      <c r="BL22" s="34">
        <v>0</v>
      </c>
      <c r="BM22" s="34">
        <v>0</v>
      </c>
      <c r="BN22" s="34">
        <v>0</v>
      </c>
      <c r="BO22" s="34">
        <v>0</v>
      </c>
      <c r="BP22" s="34">
        <v>65</v>
      </c>
      <c r="BQ22" s="34">
        <v>65</v>
      </c>
      <c r="BR22" s="34">
        <v>0</v>
      </c>
      <c r="BS22" s="34">
        <v>0</v>
      </c>
      <c r="BT22" s="34">
        <v>0</v>
      </c>
      <c r="BU22" s="34">
        <v>0</v>
      </c>
      <c r="BV22" s="34">
        <v>0</v>
      </c>
      <c r="BW22" s="34">
        <v>0</v>
      </c>
      <c r="BX22" s="34">
        <v>0</v>
      </c>
      <c r="BY22" s="34">
        <v>0</v>
      </c>
      <c r="BZ22" s="34">
        <v>0</v>
      </c>
      <c r="CA22" s="34">
        <v>0</v>
      </c>
      <c r="CB22" s="34">
        <v>0</v>
      </c>
      <c r="CC22" s="34">
        <v>0</v>
      </c>
      <c r="CD22" s="34">
        <v>0</v>
      </c>
      <c r="CE22" s="34">
        <v>0</v>
      </c>
      <c r="CF22" s="34">
        <v>0</v>
      </c>
      <c r="CG22" s="34">
        <v>0</v>
      </c>
      <c r="CH22" s="34">
        <v>0</v>
      </c>
      <c r="CI22" s="34">
        <v>0</v>
      </c>
      <c r="CJ22" s="34">
        <v>65</v>
      </c>
      <c r="CK22" s="34">
        <v>1</v>
      </c>
      <c r="CL22" s="34">
        <v>1</v>
      </c>
      <c r="CM22" s="34">
        <v>13</v>
      </c>
      <c r="CN22" s="34">
        <v>35</v>
      </c>
      <c r="CO22" s="34">
        <v>0</v>
      </c>
      <c r="CP22" s="34">
        <v>24</v>
      </c>
      <c r="CQ22" s="34">
        <v>34</v>
      </c>
      <c r="CR22" s="46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KD22" s="5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SM22" s="5"/>
      <c r="SN22" s="5"/>
      <c r="SO22" s="5"/>
      <c r="SP22" s="5"/>
      <c r="SQ22" s="5"/>
      <c r="SR22" s="5"/>
      <c r="SS22" s="5"/>
      <c r="ST22" s="5"/>
      <c r="SU22" s="5"/>
      <c r="SV22" s="5"/>
      <c r="SW22" s="5"/>
      <c r="SX22" s="5"/>
      <c r="SY22" s="5"/>
      <c r="SZ22" s="5"/>
      <c r="TA22" s="5"/>
      <c r="TB22" s="5"/>
      <c r="TC22" s="5"/>
      <c r="TD22" s="5"/>
      <c r="TE22" s="5"/>
      <c r="TF22" s="5"/>
      <c r="TG22" s="5"/>
      <c r="TH22" s="5"/>
      <c r="UH22" s="9"/>
      <c r="UI22" s="5"/>
      <c r="UJ22" s="5"/>
    </row>
    <row r="23" spans="1:583" s="28" customFormat="1" ht="35.1" customHeight="1" thickBot="1">
      <c r="A23" s="351">
        <v>14</v>
      </c>
      <c r="B23" s="300" t="s">
        <v>687</v>
      </c>
      <c r="C23" s="544">
        <v>8538</v>
      </c>
      <c r="D23" s="541">
        <v>8331</v>
      </c>
      <c r="E23" s="541">
        <v>16869</v>
      </c>
      <c r="F23" s="310" t="s">
        <v>711</v>
      </c>
      <c r="G23" s="541">
        <v>207</v>
      </c>
      <c r="H23" s="541">
        <v>19</v>
      </c>
      <c r="I23" s="541">
        <v>198</v>
      </c>
      <c r="J23" s="485">
        <v>225</v>
      </c>
      <c r="K23" s="37">
        <f t="shared" si="3"/>
        <v>108.69565217391303</v>
      </c>
      <c r="L23" s="485">
        <v>225</v>
      </c>
      <c r="M23" s="37">
        <v>8.0996884735202492</v>
      </c>
      <c r="N23" s="32">
        <v>211</v>
      </c>
      <c r="O23" s="37">
        <f>SUM(N23/G23*100)</f>
        <v>101.93236714975846</v>
      </c>
      <c r="P23" s="32">
        <v>0</v>
      </c>
      <c r="Q23" s="37">
        <v>0</v>
      </c>
      <c r="R23" s="32">
        <v>0</v>
      </c>
      <c r="S23" s="37">
        <f t="shared" si="4"/>
        <v>0</v>
      </c>
      <c r="T23" s="34">
        <v>0</v>
      </c>
      <c r="U23" s="37">
        <v>0</v>
      </c>
      <c r="V23" s="34">
        <v>172</v>
      </c>
      <c r="W23" s="37">
        <v>6.2305295950155761</v>
      </c>
      <c r="X23" s="32">
        <v>0</v>
      </c>
      <c r="Y23" s="37">
        <v>0</v>
      </c>
      <c r="Z23" s="274">
        <v>0</v>
      </c>
      <c r="AA23" s="37">
        <v>0</v>
      </c>
      <c r="AB23" s="485">
        <v>225</v>
      </c>
      <c r="AC23" s="37">
        <f t="shared" si="1"/>
        <v>108.69565217391303</v>
      </c>
      <c r="AD23" s="32">
        <v>211</v>
      </c>
      <c r="AE23" s="37">
        <f t="shared" si="2"/>
        <v>101.93236714975846</v>
      </c>
      <c r="AF23" s="32">
        <v>0</v>
      </c>
      <c r="AG23" s="39">
        <v>0.93457943925233633</v>
      </c>
      <c r="AH23" s="32">
        <v>0</v>
      </c>
      <c r="AI23" s="37" t="e">
        <v>#REF!</v>
      </c>
      <c r="AJ23" s="32">
        <v>0</v>
      </c>
      <c r="AK23" s="37" t="e">
        <v>#REF!</v>
      </c>
      <c r="AL23" s="32">
        <v>0</v>
      </c>
      <c r="AM23" s="37">
        <v>0</v>
      </c>
      <c r="AN23" s="522">
        <v>187</v>
      </c>
      <c r="AO23" s="41">
        <v>4.9019607843137258</v>
      </c>
      <c r="AP23" s="522">
        <v>187</v>
      </c>
      <c r="AQ23" s="37">
        <v>4.9019607843137258</v>
      </c>
      <c r="AR23" s="32">
        <v>0</v>
      </c>
      <c r="AS23" s="41">
        <v>0</v>
      </c>
      <c r="AT23" s="32">
        <v>0</v>
      </c>
      <c r="AU23" s="41" t="e">
        <v>#REF!</v>
      </c>
      <c r="AV23" s="32">
        <v>0</v>
      </c>
      <c r="AW23" s="41">
        <v>0</v>
      </c>
      <c r="AX23" s="522">
        <v>187</v>
      </c>
      <c r="AY23" s="39">
        <v>4.9019607843137258</v>
      </c>
      <c r="AZ23" s="522">
        <v>187</v>
      </c>
      <c r="BA23" s="39">
        <v>4.9019607843137258</v>
      </c>
      <c r="BB23" s="522">
        <v>187</v>
      </c>
      <c r="BC23" s="37">
        <f t="shared" si="0"/>
        <v>94.444444444444443</v>
      </c>
      <c r="BD23" s="522">
        <v>187</v>
      </c>
      <c r="BE23" s="39">
        <v>4.9019607843137258</v>
      </c>
      <c r="BF23" s="32">
        <v>177</v>
      </c>
      <c r="BG23" s="34">
        <v>0</v>
      </c>
      <c r="BH23" s="34">
        <v>0</v>
      </c>
      <c r="BI23" s="32">
        <v>101</v>
      </c>
      <c r="BJ23" s="34">
        <v>11</v>
      </c>
      <c r="BK23" s="34">
        <v>0</v>
      </c>
      <c r="BL23" s="34">
        <v>0</v>
      </c>
      <c r="BM23" s="34">
        <v>0</v>
      </c>
      <c r="BN23" s="34">
        <v>0</v>
      </c>
      <c r="BO23" s="34">
        <v>0</v>
      </c>
      <c r="BP23" s="34">
        <v>42</v>
      </c>
      <c r="BQ23" s="34">
        <v>42</v>
      </c>
      <c r="BR23" s="34">
        <v>0</v>
      </c>
      <c r="BS23" s="34">
        <v>0</v>
      </c>
      <c r="BT23" s="34">
        <v>0</v>
      </c>
      <c r="BU23" s="34">
        <v>0</v>
      </c>
      <c r="BV23" s="34">
        <v>0</v>
      </c>
      <c r="BW23" s="34">
        <v>0</v>
      </c>
      <c r="BX23" s="34">
        <v>0</v>
      </c>
      <c r="BY23" s="34">
        <v>0</v>
      </c>
      <c r="BZ23" s="34">
        <v>0</v>
      </c>
      <c r="CA23" s="34">
        <v>0</v>
      </c>
      <c r="CB23" s="34">
        <v>0</v>
      </c>
      <c r="CC23" s="34">
        <v>0</v>
      </c>
      <c r="CD23" s="34">
        <v>0</v>
      </c>
      <c r="CE23" s="34">
        <v>0</v>
      </c>
      <c r="CF23" s="34">
        <v>0</v>
      </c>
      <c r="CG23" s="34">
        <v>0</v>
      </c>
      <c r="CH23" s="34">
        <v>0</v>
      </c>
      <c r="CI23" s="34">
        <v>0</v>
      </c>
      <c r="CJ23" s="34">
        <v>42</v>
      </c>
      <c r="CK23" s="34">
        <v>1</v>
      </c>
      <c r="CL23" s="34">
        <v>0</v>
      </c>
      <c r="CM23" s="34">
        <v>19</v>
      </c>
      <c r="CN23" s="34">
        <v>78</v>
      </c>
      <c r="CO23" s="34">
        <v>0</v>
      </c>
      <c r="CP23" s="34">
        <v>19</v>
      </c>
      <c r="CQ23" s="34">
        <v>29</v>
      </c>
      <c r="CR23" s="2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5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5"/>
      <c r="PQ23" s="5"/>
      <c r="PR23" s="5"/>
      <c r="PS23" s="5"/>
      <c r="PT23" s="5"/>
      <c r="PU23" s="5"/>
      <c r="PV23" s="5"/>
      <c r="PW23" s="5"/>
      <c r="PX23" s="5"/>
      <c r="PY23" s="5"/>
      <c r="PZ23" s="5"/>
      <c r="QA23" s="5"/>
      <c r="QB23" s="5"/>
      <c r="QC23" s="5"/>
      <c r="QD23" s="5"/>
      <c r="QE23" s="5"/>
      <c r="QF23" s="5"/>
      <c r="QG23" s="5"/>
      <c r="QH23" s="5"/>
      <c r="QI23" s="5"/>
      <c r="QJ23" s="5"/>
      <c r="QK23" s="5"/>
      <c r="QL23" s="5"/>
      <c r="QM23" s="5"/>
      <c r="QN23" s="5"/>
      <c r="QO23" s="5"/>
      <c r="QP23" s="5"/>
      <c r="QQ23" s="5"/>
      <c r="QR23" s="5"/>
      <c r="QS23" s="5"/>
      <c r="QT23" s="5"/>
      <c r="QU23" s="5"/>
      <c r="QV23" s="5"/>
      <c r="QW23" s="5"/>
      <c r="QX23" s="5"/>
      <c r="QY23" s="5"/>
      <c r="QZ23" s="5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9"/>
      <c r="SL23" s="9"/>
      <c r="SM23" s="5"/>
      <c r="SN23" s="5"/>
      <c r="SO23" s="5"/>
      <c r="SP23" s="5"/>
      <c r="SQ23" s="5"/>
      <c r="SR23" s="5"/>
      <c r="SS23" s="5"/>
      <c r="ST23" s="5"/>
      <c r="SU23" s="5"/>
      <c r="SV23" s="5"/>
      <c r="SW23" s="5"/>
      <c r="SX23" s="5"/>
      <c r="SY23" s="5"/>
      <c r="SZ23" s="5"/>
      <c r="TA23" s="5"/>
      <c r="TB23" s="5"/>
      <c r="TC23" s="5"/>
      <c r="TD23" s="5"/>
      <c r="TE23" s="5"/>
      <c r="TF23" s="5"/>
      <c r="TG23" s="5"/>
      <c r="TH23" s="5"/>
      <c r="TI23" s="9"/>
      <c r="TJ23" s="9"/>
      <c r="TK23" s="9"/>
      <c r="TL23" s="9"/>
      <c r="TM23" s="9"/>
      <c r="TN23" s="9"/>
      <c r="TO23" s="9"/>
      <c r="TP23" s="9"/>
      <c r="TQ23" s="9"/>
      <c r="TR23" s="9"/>
      <c r="TS23" s="9"/>
      <c r="TT23" s="9"/>
      <c r="TU23" s="9"/>
      <c r="TV23" s="9"/>
      <c r="TW23" s="9"/>
      <c r="TX23" s="9"/>
      <c r="TY23" s="9"/>
      <c r="TZ23" s="9"/>
      <c r="UA23" s="9"/>
      <c r="UB23" s="9"/>
      <c r="UC23" s="9"/>
      <c r="UD23" s="9"/>
      <c r="UE23" s="9"/>
      <c r="UF23" s="9"/>
      <c r="UG23" s="9"/>
      <c r="UH23" s="5"/>
      <c r="UI23" s="5"/>
      <c r="UJ23" s="5"/>
      <c r="UK23" s="5"/>
      <c r="UL23" s="5"/>
      <c r="UM23" s="5"/>
      <c r="UN23" s="5"/>
      <c r="UO23" s="5"/>
      <c r="UP23" s="5"/>
      <c r="UQ23" s="5"/>
      <c r="UR23" s="5"/>
      <c r="US23" s="5"/>
      <c r="UT23" s="5"/>
      <c r="UU23" s="5"/>
      <c r="UV23" s="5"/>
      <c r="UW23" s="5"/>
      <c r="UX23" s="5"/>
      <c r="UY23" s="5"/>
      <c r="UZ23" s="5"/>
      <c r="VA23" s="5"/>
      <c r="VB23" s="5"/>
      <c r="VC23" s="5"/>
      <c r="VD23" s="5"/>
      <c r="VE23" s="5"/>
      <c r="VF23" s="5"/>
      <c r="VG23" s="5"/>
      <c r="VH23" s="5"/>
      <c r="VI23" s="5"/>
      <c r="VJ23" s="5"/>
      <c r="VK23" s="5"/>
    </row>
    <row r="24" spans="1:583" s="28" customFormat="1" ht="35.1" customHeight="1" thickBot="1">
      <c r="A24" s="351">
        <v>15</v>
      </c>
      <c r="B24" s="300" t="s">
        <v>688</v>
      </c>
      <c r="C24" s="544">
        <v>7521</v>
      </c>
      <c r="D24" s="541">
        <v>6761</v>
      </c>
      <c r="E24" s="541">
        <v>14282</v>
      </c>
      <c r="F24" s="310">
        <v>1.7299999999999999E-2</v>
      </c>
      <c r="G24" s="541">
        <v>300</v>
      </c>
      <c r="H24" s="541">
        <v>54</v>
      </c>
      <c r="I24" s="541">
        <v>259</v>
      </c>
      <c r="J24" s="485">
        <v>314</v>
      </c>
      <c r="K24" s="37">
        <f t="shared" si="3"/>
        <v>104.66666666666666</v>
      </c>
      <c r="L24" s="485">
        <v>314</v>
      </c>
      <c r="M24" s="37">
        <f>L24/G24*100</f>
        <v>104.66666666666666</v>
      </c>
      <c r="N24" s="32">
        <v>274</v>
      </c>
      <c r="O24" s="37">
        <f>N24/G24*100</f>
        <v>91.333333333333329</v>
      </c>
      <c r="P24" s="32">
        <v>3</v>
      </c>
      <c r="Q24" s="37">
        <f>P24/G24*100</f>
        <v>1</v>
      </c>
      <c r="R24" s="32">
        <v>35</v>
      </c>
      <c r="S24" s="37">
        <f t="shared" si="4"/>
        <v>11.666666666666666</v>
      </c>
      <c r="T24" s="34">
        <v>81</v>
      </c>
      <c r="U24" s="37">
        <f>T24/G24*100</f>
        <v>27</v>
      </c>
      <c r="V24" s="34">
        <v>12</v>
      </c>
      <c r="W24" s="37">
        <f>V24/G24*100</f>
        <v>4</v>
      </c>
      <c r="X24" s="32">
        <v>32</v>
      </c>
      <c r="Y24" s="37">
        <f>X24/G25*100</f>
        <v>10.526315789473683</v>
      </c>
      <c r="Z24" s="274">
        <v>160</v>
      </c>
      <c r="AA24" s="37">
        <f>Z24/G24*100</f>
        <v>53.333333333333336</v>
      </c>
      <c r="AB24" s="485">
        <v>314</v>
      </c>
      <c r="AC24" s="37">
        <f t="shared" si="1"/>
        <v>104.66666666666666</v>
      </c>
      <c r="AD24" s="32">
        <v>274</v>
      </c>
      <c r="AE24" s="37">
        <f t="shared" si="2"/>
        <v>91.333333333333329</v>
      </c>
      <c r="AF24" s="32">
        <v>39</v>
      </c>
      <c r="AG24" s="39">
        <f>AF24/H24*100</f>
        <v>72.222222222222214</v>
      </c>
      <c r="AH24" s="32">
        <v>0</v>
      </c>
      <c r="AI24" s="37">
        <v>0</v>
      </c>
      <c r="AJ24" s="32">
        <v>0</v>
      </c>
      <c r="AK24" s="37">
        <f>AJ24/H24*100</f>
        <v>0</v>
      </c>
      <c r="AL24" s="32">
        <v>0</v>
      </c>
      <c r="AM24" s="37">
        <f>AL24/'Form 2'!H24*100</f>
        <v>0</v>
      </c>
      <c r="AN24" s="522">
        <v>195</v>
      </c>
      <c r="AO24" s="41">
        <f>AN24/I24*100</f>
        <v>75.289575289575296</v>
      </c>
      <c r="AP24" s="522">
        <v>195</v>
      </c>
      <c r="AQ24" s="37">
        <f>AP24/I24*100</f>
        <v>75.289575289575296</v>
      </c>
      <c r="AR24" s="32">
        <v>0</v>
      </c>
      <c r="AS24" s="41">
        <f>AR24/I24*100</f>
        <v>0</v>
      </c>
      <c r="AT24" s="32">
        <v>0</v>
      </c>
      <c r="AU24" s="41">
        <f>AT24/I24*100</f>
        <v>0</v>
      </c>
      <c r="AV24" s="32">
        <v>0</v>
      </c>
      <c r="AW24" s="41">
        <f>AV24/H24*100</f>
        <v>0</v>
      </c>
      <c r="AX24" s="522">
        <v>195</v>
      </c>
      <c r="AY24" s="39">
        <f>AX24/I24*100</f>
        <v>75.289575289575296</v>
      </c>
      <c r="AZ24" s="522">
        <v>195</v>
      </c>
      <c r="BA24" s="39">
        <f>AZ24/I24*100</f>
        <v>75.289575289575296</v>
      </c>
      <c r="BB24" s="522">
        <v>195</v>
      </c>
      <c r="BC24" s="37">
        <f t="shared" si="0"/>
        <v>75.289575289575296</v>
      </c>
      <c r="BD24" s="522">
        <v>195</v>
      </c>
      <c r="BE24" s="39">
        <f>BD24/I24*100</f>
        <v>75.289575289575296</v>
      </c>
      <c r="BF24" s="32">
        <v>278</v>
      </c>
      <c r="BG24" s="34">
        <v>0</v>
      </c>
      <c r="BH24" s="34">
        <v>0</v>
      </c>
      <c r="BI24" s="32">
        <v>278</v>
      </c>
      <c r="BJ24" s="34">
        <v>4</v>
      </c>
      <c r="BK24" s="34">
        <v>0</v>
      </c>
      <c r="BL24" s="34">
        <v>0</v>
      </c>
      <c r="BM24" s="34">
        <v>0</v>
      </c>
      <c r="BN24" s="34">
        <v>0</v>
      </c>
      <c r="BO24" s="34">
        <v>0</v>
      </c>
      <c r="BP24" s="34">
        <v>0</v>
      </c>
      <c r="BQ24" s="34">
        <v>112</v>
      </c>
      <c r="BR24" s="34">
        <v>0</v>
      </c>
      <c r="BS24" s="34">
        <v>0</v>
      </c>
      <c r="BT24" s="34">
        <v>0</v>
      </c>
      <c r="BU24" s="34">
        <v>0</v>
      </c>
      <c r="BV24" s="34">
        <v>0</v>
      </c>
      <c r="BW24" s="34">
        <v>0</v>
      </c>
      <c r="BX24" s="34">
        <v>0</v>
      </c>
      <c r="BY24" s="34">
        <v>0</v>
      </c>
      <c r="BZ24" s="34">
        <v>0</v>
      </c>
      <c r="CA24" s="34">
        <v>0</v>
      </c>
      <c r="CB24" s="34">
        <v>0</v>
      </c>
      <c r="CC24" s="34">
        <v>0</v>
      </c>
      <c r="CD24" s="34">
        <v>0</v>
      </c>
      <c r="CE24" s="34">
        <v>0</v>
      </c>
      <c r="CF24" s="34">
        <v>0</v>
      </c>
      <c r="CG24" s="34">
        <v>0</v>
      </c>
      <c r="CH24" s="34">
        <v>0</v>
      </c>
      <c r="CI24" s="34">
        <v>0</v>
      </c>
      <c r="CJ24" s="34">
        <v>111</v>
      </c>
      <c r="CK24" s="34">
        <v>0</v>
      </c>
      <c r="CL24" s="34">
        <v>0</v>
      </c>
      <c r="CM24" s="34">
        <v>23</v>
      </c>
      <c r="CN24" s="34">
        <v>146</v>
      </c>
      <c r="CO24" s="34">
        <v>16</v>
      </c>
      <c r="CP24" s="34">
        <v>47</v>
      </c>
      <c r="CQ24" s="34">
        <v>32</v>
      </c>
      <c r="CR24" s="2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  <c r="IU24" s="5"/>
      <c r="IV24" s="5"/>
      <c r="IW24" s="5"/>
      <c r="IX24" s="5"/>
      <c r="IY24" s="5"/>
      <c r="IZ24" s="5"/>
      <c r="JA24" s="5"/>
      <c r="JB24" s="5"/>
      <c r="JC24" s="5"/>
      <c r="JD24" s="5"/>
      <c r="JE24" s="5"/>
      <c r="JF24" s="5"/>
      <c r="JG24" s="5"/>
      <c r="JH24" s="5"/>
      <c r="JI24" s="5"/>
      <c r="JJ24" s="5"/>
      <c r="JK24" s="5"/>
      <c r="JL24" s="5"/>
      <c r="JM24" s="5"/>
      <c r="JN24" s="5"/>
      <c r="JO24" s="5"/>
      <c r="JP24" s="5"/>
      <c r="JQ24" s="5"/>
      <c r="JR24" s="5"/>
      <c r="JS24" s="5"/>
      <c r="JT24" s="5"/>
      <c r="JU24" s="5"/>
      <c r="JV24" s="5"/>
      <c r="JW24" s="5"/>
      <c r="JX24" s="5"/>
      <c r="JY24" s="5"/>
      <c r="JZ24" s="5"/>
      <c r="KA24" s="5"/>
      <c r="KB24" s="5"/>
      <c r="KC24" s="5"/>
      <c r="KD24" s="5"/>
      <c r="KE24" s="5"/>
      <c r="KF24" s="5"/>
      <c r="KG24" s="5"/>
      <c r="KH24" s="5"/>
      <c r="KI24" s="5"/>
      <c r="KJ24" s="5"/>
      <c r="KK24" s="5"/>
      <c r="KL24" s="5"/>
      <c r="KM24" s="5"/>
      <c r="KN24" s="5"/>
      <c r="KO24" s="5"/>
      <c r="KP24" s="5"/>
      <c r="KQ24" s="5"/>
      <c r="KR24" s="5"/>
      <c r="KS24" s="5"/>
      <c r="KT24" s="5"/>
      <c r="KU24" s="5"/>
      <c r="KV24" s="5"/>
      <c r="KW24" s="5"/>
      <c r="KX24" s="5"/>
      <c r="KY24" s="5"/>
      <c r="KZ24" s="5"/>
      <c r="LA24" s="5"/>
      <c r="LB24" s="5"/>
      <c r="LC24" s="5"/>
      <c r="LD24" s="5"/>
      <c r="LE24" s="5"/>
      <c r="LF24" s="5"/>
      <c r="LG24" s="5"/>
      <c r="LH24" s="5"/>
      <c r="LI24" s="5"/>
      <c r="LJ24" s="5"/>
      <c r="LK24" s="5"/>
      <c r="LL24" s="5"/>
      <c r="LM24" s="5"/>
      <c r="LN24" s="5"/>
      <c r="LO24" s="5"/>
      <c r="LP24" s="5"/>
      <c r="LQ24" s="5"/>
      <c r="LR24" s="5"/>
      <c r="LS24" s="5"/>
      <c r="LT24" s="5"/>
      <c r="LU24" s="5"/>
      <c r="LV24" s="5"/>
      <c r="LW24" s="5"/>
      <c r="LX24" s="5"/>
      <c r="LY24" s="5"/>
      <c r="LZ24" s="5"/>
      <c r="MA24" s="5"/>
      <c r="MB24" s="5"/>
      <c r="MC24" s="5"/>
      <c r="MD24" s="5"/>
      <c r="ME24" s="5"/>
      <c r="MF24" s="5"/>
      <c r="MG24" s="5"/>
      <c r="MH24" s="5"/>
      <c r="MI24" s="5"/>
      <c r="MJ24" s="5"/>
      <c r="MK24" s="5"/>
      <c r="ML24" s="5"/>
      <c r="MM24" s="5"/>
      <c r="MN24" s="5"/>
      <c r="MO24" s="5"/>
      <c r="MP24" s="5"/>
      <c r="MQ24" s="5"/>
      <c r="MR24" s="5"/>
      <c r="MS24" s="5"/>
      <c r="MT24" s="5"/>
      <c r="MU24" s="5"/>
      <c r="MV24" s="5"/>
      <c r="MW24" s="5"/>
      <c r="MX24" s="5"/>
      <c r="MY24" s="5"/>
      <c r="MZ24" s="5"/>
      <c r="NA24" s="5"/>
      <c r="NB24" s="5"/>
      <c r="NC24" s="5"/>
      <c r="ND24" s="5"/>
      <c r="NE24" s="5"/>
      <c r="NF24" s="5"/>
      <c r="NG24" s="5"/>
      <c r="NH24" s="5"/>
      <c r="NI24" s="5"/>
      <c r="NJ24" s="5"/>
      <c r="NK24" s="5"/>
      <c r="NL24" s="5"/>
      <c r="NM24" s="5"/>
      <c r="NN24" s="5"/>
      <c r="NO24" s="5"/>
      <c r="NP24" s="5"/>
      <c r="NQ24" s="5"/>
      <c r="NR24" s="5"/>
      <c r="NS24" s="5"/>
      <c r="NT24" s="5"/>
      <c r="NU24" s="5"/>
      <c r="NV24" s="5"/>
      <c r="NW24" s="5"/>
      <c r="NX24" s="5"/>
      <c r="NY24" s="5"/>
      <c r="NZ24" s="5"/>
      <c r="OA24" s="5"/>
      <c r="OB24" s="5"/>
      <c r="OC24" s="5"/>
      <c r="OD24" s="5"/>
      <c r="OE24" s="5"/>
      <c r="OF24" s="5"/>
      <c r="OG24" s="5"/>
      <c r="OH24" s="5"/>
      <c r="OI24" s="5"/>
      <c r="OJ24" s="5"/>
      <c r="OK24" s="5"/>
      <c r="OL24" s="5"/>
      <c r="OM24" s="5"/>
      <c r="ON24" s="5"/>
      <c r="OO24" s="5"/>
      <c r="OP24" s="5"/>
      <c r="OQ24" s="5"/>
      <c r="OR24" s="5"/>
      <c r="OS24" s="5"/>
      <c r="OT24" s="5"/>
      <c r="OU24" s="5"/>
      <c r="OV24" s="5"/>
      <c r="OW24" s="5"/>
      <c r="OX24" s="5"/>
      <c r="OY24" s="5"/>
      <c r="OZ24" s="5"/>
      <c r="PA24" s="5"/>
      <c r="PB24" s="5"/>
      <c r="PC24" s="5"/>
      <c r="PD24" s="5"/>
      <c r="PE24" s="5"/>
      <c r="PF24" s="5"/>
      <c r="PG24" s="5"/>
      <c r="PH24" s="5"/>
      <c r="PI24" s="5"/>
      <c r="PJ24" s="5"/>
      <c r="PK24" s="5"/>
      <c r="PL24" s="5"/>
      <c r="PM24" s="5"/>
      <c r="PN24" s="5"/>
      <c r="PO24" s="5"/>
      <c r="PP24" s="5"/>
      <c r="PQ24" s="5"/>
      <c r="PR24" s="5"/>
      <c r="PS24" s="5"/>
      <c r="PT24" s="5"/>
      <c r="PU24" s="5"/>
      <c r="PV24" s="5"/>
      <c r="PW24" s="5"/>
      <c r="PX24" s="5"/>
      <c r="PY24" s="5"/>
      <c r="PZ24" s="5"/>
      <c r="QA24" s="5"/>
      <c r="QB24" s="5"/>
      <c r="QC24" s="5"/>
      <c r="QD24" s="5"/>
      <c r="QE24" s="5"/>
      <c r="QF24" s="5"/>
      <c r="QG24" s="5"/>
      <c r="QH24" s="5"/>
      <c r="QI24" s="5"/>
      <c r="QJ24" s="5"/>
      <c r="QK24" s="5"/>
      <c r="QL24" s="5"/>
      <c r="QM24" s="5"/>
      <c r="QN24" s="5"/>
      <c r="QO24" s="5"/>
      <c r="QP24" s="5"/>
      <c r="QQ24" s="5"/>
      <c r="QR24" s="5"/>
      <c r="QS24" s="5"/>
      <c r="QT24" s="5"/>
      <c r="QU24" s="5"/>
      <c r="QV24" s="5"/>
      <c r="QW24" s="5"/>
      <c r="QX24" s="5"/>
      <c r="QY24" s="5"/>
      <c r="QZ24" s="5"/>
      <c r="RA24" s="5"/>
      <c r="RB24" s="5"/>
      <c r="RC24" s="5"/>
      <c r="RD24" s="5"/>
      <c r="RE24" s="5"/>
      <c r="RF24" s="5"/>
      <c r="RG24" s="5"/>
      <c r="RH24" s="5"/>
      <c r="RI24" s="5"/>
      <c r="RJ24" s="5"/>
      <c r="RK24" s="5"/>
      <c r="RL24" s="5"/>
      <c r="RM24" s="5"/>
      <c r="RN24" s="5"/>
      <c r="RO24" s="5"/>
      <c r="RP24" s="5"/>
      <c r="RQ24" s="5"/>
      <c r="RR24" s="5"/>
      <c r="RS24" s="5"/>
      <c r="RT24" s="5"/>
      <c r="RU24" s="5"/>
      <c r="RV24" s="5"/>
      <c r="RW24" s="5"/>
      <c r="RX24" s="5"/>
      <c r="RY24" s="5"/>
      <c r="RZ24" s="5"/>
      <c r="SA24" s="5"/>
      <c r="SB24" s="5"/>
      <c r="SC24" s="5"/>
      <c r="SD24" s="5"/>
      <c r="SE24" s="5"/>
      <c r="SF24" s="5"/>
      <c r="SG24" s="5"/>
      <c r="SH24" s="5"/>
      <c r="SI24" s="5"/>
      <c r="SJ24" s="5"/>
      <c r="SK24" s="5"/>
      <c r="SL24" s="5"/>
      <c r="SM24" s="5"/>
      <c r="SN24" s="5"/>
      <c r="SO24" s="5"/>
      <c r="SP24" s="5"/>
      <c r="SQ24" s="5"/>
      <c r="SR24" s="5"/>
      <c r="SS24" s="5"/>
      <c r="ST24" s="5"/>
      <c r="SU24" s="5"/>
      <c r="SV24" s="5"/>
      <c r="SW24" s="5"/>
      <c r="SX24" s="5"/>
      <c r="SY24" s="5"/>
      <c r="SZ24" s="5"/>
      <c r="TA24" s="5"/>
      <c r="TB24" s="5"/>
      <c r="TC24" s="5"/>
      <c r="TD24" s="5"/>
      <c r="TE24" s="5"/>
      <c r="TF24" s="5"/>
      <c r="TG24" s="5"/>
      <c r="TH24" s="5"/>
      <c r="TI24" s="5"/>
      <c r="TJ24" s="5"/>
      <c r="TK24" s="5"/>
      <c r="TL24" s="5"/>
      <c r="TM24" s="5"/>
      <c r="TN24" s="5"/>
      <c r="TO24" s="5"/>
      <c r="TP24" s="5"/>
      <c r="TQ24" s="5"/>
      <c r="TR24" s="5"/>
      <c r="TS24" s="5"/>
      <c r="TT24" s="5"/>
      <c r="TU24" s="5"/>
      <c r="TV24" s="5"/>
      <c r="TW24" s="5"/>
      <c r="TX24" s="5"/>
      <c r="TY24" s="5"/>
      <c r="TZ24" s="5"/>
      <c r="UA24" s="5"/>
      <c r="UB24" s="5"/>
      <c r="UC24" s="5"/>
      <c r="UD24" s="5"/>
      <c r="UE24" s="5"/>
      <c r="UF24" s="5"/>
      <c r="UG24" s="5"/>
      <c r="UH24" s="5"/>
      <c r="UI24" s="5"/>
      <c r="UJ24" s="5"/>
      <c r="UK24" s="5"/>
      <c r="UL24" s="5"/>
      <c r="UM24" s="5"/>
      <c r="UN24" s="5"/>
      <c r="UO24" s="5"/>
      <c r="UP24" s="5"/>
      <c r="UQ24" s="5"/>
      <c r="UR24" s="5"/>
      <c r="US24" s="5"/>
      <c r="UT24" s="5"/>
      <c r="UU24" s="5"/>
      <c r="UV24" s="5"/>
      <c r="UW24" s="5"/>
      <c r="UX24" s="5"/>
      <c r="UY24" s="5"/>
      <c r="UZ24" s="5"/>
      <c r="VA24" s="5"/>
      <c r="VB24" s="5"/>
      <c r="VC24" s="5"/>
      <c r="VD24" s="5"/>
      <c r="VE24" s="5"/>
      <c r="VF24" s="5"/>
      <c r="VG24" s="5"/>
      <c r="VH24" s="5"/>
      <c r="VI24" s="5"/>
      <c r="VJ24" s="5"/>
      <c r="VK24" s="5"/>
    </row>
    <row r="25" spans="1:583" s="28" customFormat="1" ht="35.1" customHeight="1" thickBot="1">
      <c r="A25" s="351">
        <v>16</v>
      </c>
      <c r="B25" s="300" t="s">
        <v>689</v>
      </c>
      <c r="C25" s="544">
        <v>8310</v>
      </c>
      <c r="D25" s="541">
        <v>7689</v>
      </c>
      <c r="E25" s="541">
        <v>15999</v>
      </c>
      <c r="F25" s="310">
        <v>1.7299999999999999E-2</v>
      </c>
      <c r="G25" s="541">
        <v>304</v>
      </c>
      <c r="H25" s="541">
        <v>41</v>
      </c>
      <c r="I25" s="541">
        <v>290</v>
      </c>
      <c r="J25" s="485">
        <v>348</v>
      </c>
      <c r="K25" s="37">
        <f t="shared" si="3"/>
        <v>114.4736842105263</v>
      </c>
      <c r="L25" s="485">
        <v>348</v>
      </c>
      <c r="M25" s="37">
        <f>J25/G25*100</f>
        <v>114.4736842105263</v>
      </c>
      <c r="N25" s="32">
        <v>348</v>
      </c>
      <c r="O25" s="37">
        <f>N25/G25*100</f>
        <v>114.4736842105263</v>
      </c>
      <c r="P25" s="32">
        <v>226</v>
      </c>
      <c r="Q25" s="37">
        <f>P25/G25*100</f>
        <v>74.342105263157904</v>
      </c>
      <c r="R25" s="32">
        <v>327</v>
      </c>
      <c r="S25" s="37">
        <f t="shared" si="4"/>
        <v>107.56578947368421</v>
      </c>
      <c r="T25" s="34">
        <v>0</v>
      </c>
      <c r="U25" s="37">
        <f>T25/G25*100</f>
        <v>0</v>
      </c>
      <c r="V25" s="34">
        <v>0</v>
      </c>
      <c r="W25" s="37">
        <f>V25/G25*100</f>
        <v>0</v>
      </c>
      <c r="X25" s="32">
        <v>0</v>
      </c>
      <c r="Y25" s="37">
        <v>0</v>
      </c>
      <c r="Z25" s="274">
        <v>260</v>
      </c>
      <c r="AA25" s="37">
        <f>Z25/G25*100</f>
        <v>85.526315789473685</v>
      </c>
      <c r="AB25" s="485">
        <v>348</v>
      </c>
      <c r="AC25" s="37">
        <f t="shared" si="1"/>
        <v>114.4736842105263</v>
      </c>
      <c r="AD25" s="32">
        <v>348</v>
      </c>
      <c r="AE25" s="37">
        <f t="shared" si="2"/>
        <v>114.4736842105263</v>
      </c>
      <c r="AF25" s="32">
        <v>41</v>
      </c>
      <c r="AG25" s="39">
        <f>AF25/H25*100</f>
        <v>100</v>
      </c>
      <c r="AH25" s="32">
        <v>0</v>
      </c>
      <c r="AI25" s="37">
        <v>0</v>
      </c>
      <c r="AJ25" s="32">
        <v>0</v>
      </c>
      <c r="AK25" s="37">
        <f>AJ25/H25*100</f>
        <v>0</v>
      </c>
      <c r="AL25" s="32">
        <v>0</v>
      </c>
      <c r="AM25" s="37">
        <f>AL25/'Form 2'!H25*100</f>
        <v>0</v>
      </c>
      <c r="AN25" s="522">
        <v>289</v>
      </c>
      <c r="AO25" s="47">
        <f>AN25/I25*100</f>
        <v>99.655172413793096</v>
      </c>
      <c r="AP25" s="522">
        <v>289</v>
      </c>
      <c r="AQ25" s="37">
        <f>AP25/I25*100</f>
        <v>99.655172413793096</v>
      </c>
      <c r="AR25" s="32">
        <v>0</v>
      </c>
      <c r="AS25" s="47">
        <f>AR25/I25*100</f>
        <v>0</v>
      </c>
      <c r="AT25" s="32">
        <v>13</v>
      </c>
      <c r="AU25" s="47">
        <f>AT25/I25*100</f>
        <v>4.4827586206896548</v>
      </c>
      <c r="AV25" s="32">
        <v>0</v>
      </c>
      <c r="AW25" s="47">
        <v>1</v>
      </c>
      <c r="AX25" s="522">
        <v>289</v>
      </c>
      <c r="AY25" s="39">
        <f>AX25/I25*100</f>
        <v>99.655172413793096</v>
      </c>
      <c r="AZ25" s="522">
        <v>289</v>
      </c>
      <c r="BA25" s="39">
        <f>AZ25/I25*100</f>
        <v>99.655172413793096</v>
      </c>
      <c r="BB25" s="522">
        <v>289</v>
      </c>
      <c r="BC25" s="37">
        <f t="shared" si="0"/>
        <v>99.655172413793096</v>
      </c>
      <c r="BD25" s="522">
        <v>289</v>
      </c>
      <c r="BE25" s="39">
        <f>BD25/I25*100</f>
        <v>99.655172413793096</v>
      </c>
      <c r="BF25" s="32">
        <v>0</v>
      </c>
      <c r="BG25" s="34">
        <v>0</v>
      </c>
      <c r="BH25" s="34">
        <v>0</v>
      </c>
      <c r="BI25" s="32">
        <v>274</v>
      </c>
      <c r="BJ25" s="34">
        <v>21</v>
      </c>
      <c r="BK25" s="34">
        <v>0</v>
      </c>
      <c r="BL25" s="34">
        <v>0</v>
      </c>
      <c r="BM25" s="34">
        <v>0</v>
      </c>
      <c r="BN25" s="34">
        <v>0</v>
      </c>
      <c r="BO25" s="34">
        <v>0</v>
      </c>
      <c r="BP25" s="34">
        <v>116</v>
      </c>
      <c r="BQ25" s="34">
        <v>28</v>
      </c>
      <c r="BR25" s="34">
        <v>0</v>
      </c>
      <c r="BS25" s="34">
        <v>0</v>
      </c>
      <c r="BT25" s="34">
        <v>0</v>
      </c>
      <c r="BU25" s="34">
        <v>0</v>
      </c>
      <c r="BV25" s="34">
        <v>0</v>
      </c>
      <c r="BW25" s="34">
        <v>0</v>
      </c>
      <c r="BX25" s="34">
        <v>0</v>
      </c>
      <c r="BY25" s="34">
        <v>0</v>
      </c>
      <c r="BZ25" s="34">
        <v>0</v>
      </c>
      <c r="CA25" s="34">
        <v>0</v>
      </c>
      <c r="CB25" s="34">
        <v>0</v>
      </c>
      <c r="CC25" s="34">
        <v>0</v>
      </c>
      <c r="CD25" s="34">
        <v>0</v>
      </c>
      <c r="CE25" s="34">
        <v>0</v>
      </c>
      <c r="CF25" s="34">
        <v>0</v>
      </c>
      <c r="CG25" s="34">
        <v>0</v>
      </c>
      <c r="CH25" s="34">
        <v>0</v>
      </c>
      <c r="CI25" s="34">
        <v>0</v>
      </c>
      <c r="CJ25" s="34">
        <v>28</v>
      </c>
      <c r="CK25" s="34">
        <v>1</v>
      </c>
      <c r="CL25" s="34">
        <v>0</v>
      </c>
      <c r="CM25" s="34">
        <v>17</v>
      </c>
      <c r="CN25" s="34">
        <v>127</v>
      </c>
      <c r="CO25" s="34">
        <v>26</v>
      </c>
      <c r="CP25" s="34">
        <v>16</v>
      </c>
      <c r="CQ25" s="34">
        <v>92</v>
      </c>
      <c r="CR25" s="2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  <c r="IS25" s="5"/>
      <c r="IT25" s="5"/>
      <c r="IU25" s="5"/>
      <c r="IV25" s="5"/>
      <c r="IW25" s="5"/>
      <c r="IX25" s="5"/>
      <c r="IY25" s="5"/>
      <c r="IZ25" s="5"/>
      <c r="JA25" s="5"/>
      <c r="JB25" s="5"/>
      <c r="JC25" s="5"/>
      <c r="JD25" s="5"/>
      <c r="JE25" s="5"/>
      <c r="JF25" s="5"/>
      <c r="JG25" s="5"/>
      <c r="JH25" s="5"/>
      <c r="JI25" s="5"/>
      <c r="JJ25" s="5"/>
      <c r="JK25" s="5"/>
      <c r="JL25" s="5"/>
      <c r="JM25" s="5"/>
      <c r="JN25" s="5"/>
      <c r="JO25" s="5"/>
      <c r="JP25" s="5"/>
      <c r="JQ25" s="5"/>
      <c r="JR25" s="5"/>
      <c r="JS25" s="5"/>
      <c r="JT25" s="5"/>
      <c r="JU25" s="5"/>
      <c r="JV25" s="5"/>
      <c r="JW25" s="5"/>
      <c r="JX25" s="5"/>
      <c r="JY25" s="5"/>
      <c r="JZ25" s="5"/>
      <c r="KA25" s="5"/>
      <c r="KB25" s="5"/>
      <c r="KC25" s="5"/>
      <c r="KD25" s="5"/>
      <c r="KE25" s="5"/>
      <c r="KF25" s="5"/>
      <c r="KG25" s="5"/>
      <c r="KH25" s="5"/>
      <c r="KI25" s="5"/>
      <c r="KJ25" s="5"/>
      <c r="KK25" s="5"/>
      <c r="KL25" s="5"/>
      <c r="KM25" s="5"/>
      <c r="KN25" s="5"/>
      <c r="KO25" s="5"/>
      <c r="KP25" s="5"/>
      <c r="KQ25" s="5"/>
      <c r="KR25" s="5"/>
      <c r="KS25" s="5"/>
      <c r="KT25" s="5"/>
      <c r="KU25" s="5"/>
      <c r="KV25" s="5"/>
      <c r="KW25" s="5"/>
      <c r="KX25" s="5"/>
      <c r="KY25" s="5"/>
      <c r="KZ25" s="5"/>
      <c r="LA25" s="5"/>
      <c r="LB25" s="5"/>
      <c r="LC25" s="5"/>
      <c r="LD25" s="5"/>
      <c r="LE25" s="5"/>
      <c r="LF25" s="5"/>
      <c r="LG25" s="5"/>
      <c r="LH25" s="5"/>
      <c r="LI25" s="5"/>
      <c r="LJ25" s="5"/>
      <c r="LK25" s="5"/>
      <c r="LL25" s="5"/>
      <c r="LM25" s="5"/>
      <c r="LN25" s="5"/>
      <c r="LO25" s="5"/>
      <c r="LP25" s="5"/>
      <c r="LQ25" s="5"/>
      <c r="LR25" s="5"/>
      <c r="LS25" s="5"/>
      <c r="LT25" s="5"/>
      <c r="LU25" s="5"/>
      <c r="LV25" s="5"/>
      <c r="LW25" s="5"/>
      <c r="LX25" s="5"/>
      <c r="LY25" s="5"/>
      <c r="LZ25" s="5"/>
      <c r="MA25" s="5"/>
      <c r="MB25" s="5"/>
      <c r="MC25" s="5"/>
      <c r="MD25" s="5"/>
      <c r="ME25" s="5"/>
      <c r="MF25" s="5"/>
      <c r="MG25" s="5"/>
      <c r="MH25" s="5"/>
      <c r="MI25" s="5"/>
      <c r="MJ25" s="5"/>
      <c r="MK25" s="5"/>
      <c r="ML25" s="5"/>
      <c r="MM25" s="5"/>
      <c r="MN25" s="5"/>
      <c r="MO25" s="5"/>
      <c r="MP25" s="5"/>
      <c r="MQ25" s="5"/>
      <c r="MR25" s="5"/>
      <c r="MS25" s="5"/>
      <c r="MT25" s="5"/>
      <c r="MU25" s="5"/>
      <c r="MV25" s="5"/>
      <c r="MW25" s="5"/>
      <c r="MX25" s="5"/>
      <c r="MY25" s="5"/>
      <c r="MZ25" s="5"/>
      <c r="NA25" s="5"/>
      <c r="NB25" s="5"/>
      <c r="NC25" s="5"/>
      <c r="ND25" s="5"/>
      <c r="NE25" s="5"/>
      <c r="NF25" s="5"/>
      <c r="NG25" s="5"/>
      <c r="NH25" s="5"/>
      <c r="NI25" s="5"/>
      <c r="NJ25" s="5"/>
      <c r="NK25" s="5"/>
      <c r="NL25" s="5"/>
      <c r="NM25" s="5"/>
      <c r="NN25" s="5"/>
      <c r="NO25" s="5"/>
      <c r="NP25" s="5"/>
      <c r="NQ25" s="5"/>
      <c r="NR25" s="5"/>
      <c r="NS25" s="5"/>
      <c r="NT25" s="5"/>
      <c r="NU25" s="5"/>
      <c r="NV25" s="5"/>
      <c r="NW25" s="5"/>
      <c r="NX25" s="5"/>
      <c r="NY25" s="5"/>
      <c r="NZ25" s="5"/>
      <c r="OA25" s="5"/>
      <c r="OB25" s="5"/>
      <c r="OC25" s="5"/>
      <c r="OD25" s="5"/>
      <c r="OE25" s="5"/>
      <c r="OF25" s="5"/>
      <c r="OG25" s="5"/>
      <c r="OH25" s="5"/>
      <c r="OI25" s="5"/>
      <c r="OJ25" s="5"/>
      <c r="OK25" s="5"/>
      <c r="OL25" s="5"/>
      <c r="OM25" s="5"/>
      <c r="ON25" s="5"/>
      <c r="OO25" s="5"/>
      <c r="OP25" s="5"/>
      <c r="OQ25" s="5"/>
      <c r="OR25" s="5"/>
      <c r="OS25" s="5"/>
      <c r="OT25" s="5"/>
      <c r="OU25" s="5"/>
      <c r="OV25" s="5"/>
      <c r="OW25" s="5"/>
      <c r="OX25" s="5"/>
      <c r="OY25" s="5"/>
      <c r="OZ25" s="5"/>
      <c r="PA25" s="5"/>
      <c r="PB25" s="5"/>
      <c r="PC25" s="5"/>
      <c r="PD25" s="5"/>
      <c r="PE25" s="5"/>
      <c r="PF25" s="5"/>
      <c r="PG25" s="5"/>
      <c r="PH25" s="5"/>
      <c r="PI25" s="5"/>
      <c r="PJ25" s="5"/>
      <c r="PK25" s="5"/>
      <c r="PL25" s="5"/>
      <c r="PM25" s="5"/>
      <c r="PN25" s="5"/>
      <c r="PO25" s="5"/>
      <c r="PP25" s="5"/>
      <c r="PQ25" s="5"/>
      <c r="PR25" s="5"/>
      <c r="PS25" s="5"/>
      <c r="PT25" s="5"/>
      <c r="PU25" s="5"/>
      <c r="PV25" s="5"/>
      <c r="PW25" s="5"/>
      <c r="PX25" s="5"/>
      <c r="PY25" s="5"/>
      <c r="PZ25" s="5"/>
      <c r="QA25" s="5"/>
      <c r="QB25" s="5"/>
      <c r="QC25" s="5"/>
      <c r="QD25" s="5"/>
      <c r="QE25" s="5"/>
      <c r="QF25" s="5"/>
      <c r="QG25" s="5"/>
      <c r="QH25" s="5"/>
      <c r="QI25" s="5"/>
      <c r="QJ25" s="5"/>
      <c r="QK25" s="5"/>
      <c r="QL25" s="5"/>
      <c r="QM25" s="5"/>
      <c r="QN25" s="5"/>
      <c r="QO25" s="5"/>
      <c r="QP25" s="5"/>
      <c r="QQ25" s="5"/>
      <c r="QR25" s="5"/>
      <c r="QS25" s="5"/>
      <c r="QT25" s="5"/>
      <c r="QU25" s="5"/>
      <c r="QV25" s="5"/>
      <c r="QW25" s="5"/>
      <c r="QX25" s="5"/>
      <c r="QY25" s="5"/>
      <c r="QZ25" s="5"/>
      <c r="RA25" s="5"/>
      <c r="RB25" s="5"/>
      <c r="RC25" s="5"/>
      <c r="RD25" s="5"/>
      <c r="RE25" s="5"/>
      <c r="RF25" s="5"/>
      <c r="RG25" s="5"/>
      <c r="RH25" s="5"/>
      <c r="RI25" s="5"/>
      <c r="RJ25" s="5"/>
      <c r="RK25" s="5"/>
      <c r="RL25" s="5"/>
      <c r="RM25" s="5"/>
      <c r="RN25" s="5"/>
      <c r="RO25" s="5"/>
      <c r="RP25" s="5"/>
      <c r="RQ25" s="5"/>
      <c r="RR25" s="5"/>
      <c r="RS25" s="5"/>
      <c r="RT25" s="5"/>
      <c r="RU25" s="5"/>
      <c r="RV25" s="5"/>
      <c r="RW25" s="5"/>
      <c r="RX25" s="5"/>
      <c r="RY25" s="5"/>
      <c r="RZ25" s="5"/>
      <c r="SA25" s="5"/>
      <c r="SB25" s="5"/>
      <c r="SC25" s="5"/>
      <c r="SD25" s="5"/>
      <c r="SE25" s="5"/>
      <c r="SF25" s="5"/>
      <c r="SG25" s="5"/>
      <c r="SH25" s="5"/>
      <c r="SI25" s="5"/>
      <c r="SJ25" s="5"/>
      <c r="SK25" s="5"/>
      <c r="SL25" s="5"/>
      <c r="SM25" s="5"/>
      <c r="SN25" s="5"/>
      <c r="SO25" s="5"/>
      <c r="SP25" s="5"/>
      <c r="SQ25" s="5"/>
      <c r="SR25" s="5"/>
      <c r="SS25" s="5"/>
      <c r="ST25" s="5"/>
      <c r="SU25" s="5"/>
      <c r="SV25" s="5"/>
      <c r="SW25" s="5"/>
      <c r="SX25" s="5"/>
      <c r="SY25" s="5"/>
      <c r="SZ25" s="5"/>
      <c r="TA25" s="5"/>
      <c r="TB25" s="5"/>
      <c r="TC25" s="5"/>
      <c r="TD25" s="5"/>
      <c r="TE25" s="5"/>
      <c r="TF25" s="5"/>
      <c r="TG25" s="5"/>
      <c r="TH25" s="5"/>
      <c r="TI25" s="5"/>
      <c r="TJ25" s="5"/>
      <c r="TK25" s="5"/>
      <c r="TL25" s="5"/>
      <c r="TM25" s="5"/>
      <c r="TN25" s="5"/>
      <c r="TO25" s="5"/>
      <c r="TP25" s="5"/>
      <c r="TQ25" s="5"/>
      <c r="TR25" s="5"/>
      <c r="TS25" s="5"/>
      <c r="TT25" s="5"/>
      <c r="TU25" s="5"/>
      <c r="TV25" s="5"/>
      <c r="TW25" s="5"/>
      <c r="TX25" s="5"/>
      <c r="TY25" s="5"/>
      <c r="TZ25" s="5"/>
      <c r="UA25" s="5"/>
      <c r="UB25" s="5"/>
      <c r="UC25" s="5"/>
      <c r="UD25" s="5"/>
      <c r="UE25" s="5"/>
      <c r="UF25" s="5"/>
      <c r="UG25" s="5"/>
      <c r="UH25" s="5"/>
      <c r="UI25" s="5"/>
      <c r="UJ25" s="5"/>
      <c r="UK25" s="5"/>
      <c r="UL25" s="5"/>
      <c r="UM25" s="5"/>
      <c r="UN25" s="5"/>
      <c r="UO25" s="5"/>
      <c r="UP25" s="5"/>
      <c r="UQ25" s="5"/>
      <c r="UR25" s="5"/>
      <c r="US25" s="5"/>
      <c r="UT25" s="5"/>
      <c r="UU25" s="5"/>
      <c r="UV25" s="5"/>
      <c r="UW25" s="5"/>
      <c r="UX25" s="5"/>
      <c r="UY25" s="5"/>
      <c r="UZ25" s="5"/>
      <c r="VA25" s="5"/>
      <c r="VB25" s="5"/>
      <c r="VC25" s="5"/>
      <c r="VD25" s="5"/>
      <c r="VE25" s="5"/>
      <c r="VF25" s="5"/>
      <c r="VG25" s="5"/>
      <c r="VH25" s="5"/>
      <c r="VI25" s="5"/>
      <c r="VJ25" s="5"/>
      <c r="VK25" s="5"/>
    </row>
    <row r="26" spans="1:583" s="49" customFormat="1" ht="39.9" customHeight="1" thickBot="1">
      <c r="A26" s="50"/>
      <c r="B26" s="301" t="s">
        <v>30</v>
      </c>
      <c r="C26" s="542">
        <v>65325</v>
      </c>
      <c r="D26" s="542">
        <f>SUM(D10:D25)</f>
        <v>61039</v>
      </c>
      <c r="E26" s="542">
        <f>C26+D26</f>
        <v>126364</v>
      </c>
      <c r="F26" s="30">
        <f>SUM(F10:F25)</f>
        <v>0.24220000000000005</v>
      </c>
      <c r="G26" s="29">
        <f>SUM(G10:G25)</f>
        <v>2173</v>
      </c>
      <c r="H26" s="31">
        <f t="shared" ref="H26" si="5">G26*20%</f>
        <v>434.6</v>
      </c>
      <c r="I26" s="29">
        <f>SUM(I10:I25)</f>
        <v>1969</v>
      </c>
      <c r="J26" s="51">
        <f>SUM(J10:J25)</f>
        <v>2403</v>
      </c>
      <c r="K26" s="52">
        <f>SUM(K10:K25)/16</f>
        <v>82.954649453447203</v>
      </c>
      <c r="L26" s="51">
        <f>SUM(L10:L25)</f>
        <v>2403</v>
      </c>
      <c r="M26" s="54">
        <f>SUM(M10:M25)/16</f>
        <v>84.048676046806349</v>
      </c>
      <c r="N26" s="53">
        <f>SUM(N10:N25)</f>
        <v>2204</v>
      </c>
      <c r="O26" s="54">
        <f>SUM(O10:O25)/16</f>
        <v>98.584227032008926</v>
      </c>
      <c r="P26" s="53">
        <f>SUM(P10:P25)</f>
        <v>401</v>
      </c>
      <c r="Q26" s="33">
        <f>SUM(Q10:Q25)/16</f>
        <v>14.436752532489873</v>
      </c>
      <c r="R26" s="53">
        <f>SUM(R10:R25)</f>
        <v>538</v>
      </c>
      <c r="S26" s="33">
        <f>SUM(S10:S25)/16</f>
        <v>16.672544728508381</v>
      </c>
      <c r="T26" s="53">
        <f>SUM(T10:T25)</f>
        <v>449</v>
      </c>
      <c r="U26" s="52">
        <f>SUM(U10:U25)/16</f>
        <v>12.782601320737829</v>
      </c>
      <c r="V26" s="53">
        <f>SUM(V10:V25)</f>
        <v>530</v>
      </c>
      <c r="W26" s="52">
        <f>SUM(W10:W25)/16</f>
        <v>14.032977708949959</v>
      </c>
      <c r="X26" s="53">
        <f>SUM(X10:X25)</f>
        <v>342</v>
      </c>
      <c r="Y26" s="52">
        <f>SUM(Y10:Y25)/16</f>
        <v>13.756917401817111</v>
      </c>
      <c r="Z26" s="53">
        <f>X26+V26+T26+R26</f>
        <v>1859</v>
      </c>
      <c r="AA26" s="52">
        <f>SUM(AA10:AA25)/16</f>
        <v>28.650452998433483</v>
      </c>
      <c r="AB26" s="51">
        <f>SUM(AB10:AB25)</f>
        <v>2403</v>
      </c>
      <c r="AC26" s="52">
        <f>SUM(AC10:AC25)/16</f>
        <v>89.187054418274045</v>
      </c>
      <c r="AD26" s="53">
        <f>SUM(AD10:AD25)</f>
        <v>2204</v>
      </c>
      <c r="AE26" s="52">
        <f>SUM(AE10:AE25)/16</f>
        <v>79.213400283715814</v>
      </c>
      <c r="AF26" s="53">
        <f t="shared" ref="AF26:AN26" si="6">SUM(AF10:AF25)</f>
        <v>330</v>
      </c>
      <c r="AG26" s="52">
        <f>SUM(AG10:AG25)/16</f>
        <v>63.822613659143691</v>
      </c>
      <c r="AH26" s="53">
        <f t="shared" si="6"/>
        <v>0</v>
      </c>
      <c r="AI26" s="52" t="e">
        <f>SUM(AI10:AI25)/16</f>
        <v>#REF!</v>
      </c>
      <c r="AJ26" s="53">
        <f t="shared" si="6"/>
        <v>49</v>
      </c>
      <c r="AK26" s="33" t="e">
        <f>SUM(AM10:AM25)/16</f>
        <v>#REF!</v>
      </c>
      <c r="AL26" s="53">
        <f t="shared" si="6"/>
        <v>2</v>
      </c>
      <c r="AM26" s="37" t="e">
        <f>SUM(AM10:AM25)/16</f>
        <v>#REF!</v>
      </c>
      <c r="AN26" s="55">
        <f t="shared" si="6"/>
        <v>1873</v>
      </c>
      <c r="AO26" s="52">
        <f>AN26/I26*100</f>
        <v>95.124428643981716</v>
      </c>
      <c r="AP26" s="55">
        <f t="shared" ref="AP26" si="7">SUM(AP10:AP25)</f>
        <v>1873</v>
      </c>
      <c r="AQ26" s="52">
        <f>AP26/I26*100</f>
        <v>95.124428643981716</v>
      </c>
      <c r="AR26" s="53">
        <f t="shared" ref="AR26:AV26" si="8">SUM(AR10:AR25)</f>
        <v>6</v>
      </c>
      <c r="AS26" s="52">
        <f>AR26/I26*100</f>
        <v>0.30472320975114275</v>
      </c>
      <c r="AT26" s="53">
        <f t="shared" si="8"/>
        <v>17</v>
      </c>
      <c r="AU26" s="52">
        <f>AT26/I26*100</f>
        <v>0.86338242762823769</v>
      </c>
      <c r="AV26" s="53">
        <f t="shared" si="8"/>
        <v>4</v>
      </c>
      <c r="AW26" s="52">
        <f>SUM(AW10:AW25)/16</f>
        <v>1.625</v>
      </c>
      <c r="AX26" s="55">
        <f t="shared" ref="AX26" si="9">SUM(AX10:AX25)</f>
        <v>1873</v>
      </c>
      <c r="AY26" s="56">
        <f>AX26/I26*100</f>
        <v>95.124428643981716</v>
      </c>
      <c r="AZ26" s="55">
        <f t="shared" ref="AZ26" si="10">SUM(AZ10:AZ25)</f>
        <v>1873</v>
      </c>
      <c r="BA26" s="56">
        <f>AZ26/I26*100</f>
        <v>95.124428643981716</v>
      </c>
      <c r="BB26" s="55">
        <f t="shared" ref="BB26" si="11">SUM(BB10:BB25)</f>
        <v>1873</v>
      </c>
      <c r="BC26" s="56">
        <f t="shared" si="0"/>
        <v>95.124428643981716</v>
      </c>
      <c r="BD26" s="55">
        <f t="shared" ref="BD26" si="12">SUM(BD10:BD25)</f>
        <v>1873</v>
      </c>
      <c r="BE26" s="56">
        <f>AVERAGE(BE10:BE25)</f>
        <v>74.294051469436511</v>
      </c>
      <c r="BF26" s="53">
        <f t="shared" ref="BF26:CP26" si="13">SUM(BF10:BF25)</f>
        <v>1627</v>
      </c>
      <c r="BG26" s="53">
        <f>SUM(BG10:BG25)</f>
        <v>134</v>
      </c>
      <c r="BH26" s="53">
        <f>SUM(BH10:BH25)</f>
        <v>4</v>
      </c>
      <c r="BI26" s="53">
        <f t="shared" si="13"/>
        <v>1887</v>
      </c>
      <c r="BJ26" s="53">
        <f t="shared" si="13"/>
        <v>126</v>
      </c>
      <c r="BK26" s="53">
        <f t="shared" si="13"/>
        <v>2</v>
      </c>
      <c r="BL26" s="53">
        <f t="shared" si="13"/>
        <v>0</v>
      </c>
      <c r="BM26" s="53">
        <f t="shared" si="13"/>
        <v>36</v>
      </c>
      <c r="BN26" s="57">
        <f t="shared" si="13"/>
        <v>2</v>
      </c>
      <c r="BO26" s="58">
        <f t="shared" si="13"/>
        <v>0</v>
      </c>
      <c r="BP26" s="53">
        <f t="shared" si="13"/>
        <v>425</v>
      </c>
      <c r="BQ26" s="53">
        <f t="shared" si="13"/>
        <v>595</v>
      </c>
      <c r="BR26" s="57">
        <f t="shared" si="13"/>
        <v>2</v>
      </c>
      <c r="BS26" s="57">
        <f t="shared" si="13"/>
        <v>0</v>
      </c>
      <c r="BT26" s="53">
        <f t="shared" si="13"/>
        <v>0</v>
      </c>
      <c r="BU26" s="53">
        <f t="shared" si="13"/>
        <v>0</v>
      </c>
      <c r="BV26" s="53">
        <f t="shared" si="13"/>
        <v>0</v>
      </c>
      <c r="BW26" s="53">
        <f t="shared" si="13"/>
        <v>0</v>
      </c>
      <c r="BX26" s="53">
        <f t="shared" si="13"/>
        <v>46</v>
      </c>
      <c r="BY26" s="53">
        <f t="shared" si="13"/>
        <v>0</v>
      </c>
      <c r="BZ26" s="53">
        <f t="shared" si="13"/>
        <v>0</v>
      </c>
      <c r="CA26" s="53">
        <f t="shared" si="13"/>
        <v>0</v>
      </c>
      <c r="CB26" s="53">
        <f t="shared" si="13"/>
        <v>0</v>
      </c>
      <c r="CC26" s="53">
        <f t="shared" si="13"/>
        <v>0</v>
      </c>
      <c r="CD26" s="58">
        <f t="shared" si="13"/>
        <v>0</v>
      </c>
      <c r="CE26" s="58">
        <f t="shared" si="13"/>
        <v>0</v>
      </c>
      <c r="CF26" s="58">
        <f t="shared" si="13"/>
        <v>0</v>
      </c>
      <c r="CG26" s="58">
        <f t="shared" si="13"/>
        <v>46</v>
      </c>
      <c r="CH26" s="58">
        <f t="shared" si="13"/>
        <v>17</v>
      </c>
      <c r="CI26" s="58">
        <f t="shared" si="13"/>
        <v>0</v>
      </c>
      <c r="CJ26" s="58">
        <f t="shared" si="13"/>
        <v>540</v>
      </c>
      <c r="CK26" s="58">
        <f t="shared" si="13"/>
        <v>4</v>
      </c>
      <c r="CL26" s="58">
        <f t="shared" si="13"/>
        <v>1</v>
      </c>
      <c r="CM26" s="58">
        <f>SUM(CM10:CM25)</f>
        <v>241</v>
      </c>
      <c r="CN26" s="58">
        <f t="shared" si="13"/>
        <v>1020</v>
      </c>
      <c r="CO26" s="58">
        <f t="shared" si="13"/>
        <v>68</v>
      </c>
      <c r="CP26" s="59">
        <f t="shared" si="13"/>
        <v>260</v>
      </c>
      <c r="CQ26" s="60">
        <f>SUM(CQ10:CQ25)</f>
        <v>259</v>
      </c>
      <c r="CR26" s="2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  <c r="IV26" s="5"/>
      <c r="IW26" s="5"/>
      <c r="IX26" s="5"/>
      <c r="IY26" s="5"/>
      <c r="IZ26" s="5"/>
      <c r="JA26" s="5"/>
      <c r="JB26" s="5"/>
      <c r="JC26" s="5"/>
      <c r="JD26" s="5"/>
      <c r="JE26" s="5"/>
      <c r="JF26" s="5"/>
      <c r="JG26" s="5"/>
      <c r="JH26" s="5"/>
      <c r="JI26" s="5"/>
      <c r="JJ26" s="5"/>
      <c r="JK26" s="5"/>
      <c r="JL26" s="5"/>
      <c r="JM26" s="5"/>
      <c r="JN26" s="5"/>
      <c r="JO26" s="5"/>
      <c r="JP26" s="5"/>
      <c r="JQ26" s="5"/>
      <c r="JR26" s="5"/>
      <c r="JS26" s="5"/>
      <c r="JT26" s="5"/>
      <c r="JU26" s="5"/>
      <c r="JV26" s="5"/>
      <c r="JW26" s="5"/>
      <c r="JX26" s="5"/>
      <c r="JY26" s="5"/>
      <c r="JZ26" s="5"/>
      <c r="KA26" s="5"/>
      <c r="KB26" s="5"/>
      <c r="KC26" s="5"/>
      <c r="KD26" s="5"/>
      <c r="KE26" s="5"/>
      <c r="KF26" s="5"/>
      <c r="KG26" s="5"/>
      <c r="KH26" s="5"/>
      <c r="KI26" s="5"/>
      <c r="KJ26" s="5"/>
      <c r="KK26" s="5"/>
      <c r="KL26" s="5"/>
      <c r="KM26" s="5"/>
      <c r="KN26" s="5"/>
      <c r="KO26" s="5"/>
      <c r="KP26" s="5"/>
      <c r="KQ26" s="5"/>
      <c r="KR26" s="5"/>
      <c r="KS26" s="5"/>
      <c r="KT26" s="5"/>
      <c r="KU26" s="5"/>
      <c r="KV26" s="5"/>
      <c r="KW26" s="5"/>
      <c r="KX26" s="5"/>
      <c r="KY26" s="5"/>
      <c r="KZ26" s="5"/>
      <c r="LA26" s="5"/>
      <c r="LB26" s="5"/>
      <c r="LC26" s="5"/>
      <c r="LD26" s="5"/>
      <c r="LE26" s="5"/>
      <c r="LF26" s="5"/>
      <c r="LG26" s="5"/>
      <c r="LH26" s="5"/>
      <c r="LI26" s="5"/>
      <c r="LJ26" s="5"/>
      <c r="LK26" s="5"/>
      <c r="LL26" s="5"/>
      <c r="LM26" s="5"/>
      <c r="LN26" s="5"/>
      <c r="LO26" s="5"/>
      <c r="LP26" s="5"/>
      <c r="LQ26" s="5"/>
      <c r="LR26" s="5"/>
      <c r="LS26" s="5"/>
      <c r="LT26" s="5"/>
      <c r="LU26" s="5"/>
      <c r="LV26" s="5"/>
      <c r="LW26" s="5"/>
      <c r="LX26" s="5"/>
      <c r="LY26" s="5"/>
      <c r="LZ26" s="5"/>
      <c r="MA26" s="5"/>
      <c r="MB26" s="5"/>
      <c r="MC26" s="5"/>
      <c r="MD26" s="5"/>
      <c r="ME26" s="5"/>
      <c r="MF26" s="5"/>
      <c r="MG26" s="5"/>
      <c r="MH26" s="5"/>
      <c r="MI26" s="5"/>
      <c r="MJ26" s="5"/>
      <c r="MK26" s="5"/>
      <c r="ML26" s="5"/>
      <c r="MM26" s="5"/>
      <c r="MN26" s="5"/>
      <c r="MO26" s="5"/>
      <c r="MP26" s="5"/>
      <c r="MQ26" s="5"/>
      <c r="MR26" s="5"/>
      <c r="MS26" s="5"/>
      <c r="MT26" s="5"/>
      <c r="MU26" s="5"/>
      <c r="MV26" s="5"/>
      <c r="MW26" s="5"/>
      <c r="MX26" s="5"/>
      <c r="MY26" s="5"/>
      <c r="MZ26" s="5"/>
      <c r="NA26" s="5"/>
      <c r="NB26" s="5"/>
      <c r="NC26" s="5"/>
      <c r="ND26" s="5"/>
      <c r="NE26" s="5"/>
      <c r="NF26" s="5"/>
      <c r="NG26" s="5"/>
      <c r="NH26" s="5"/>
      <c r="NI26" s="5"/>
      <c r="NJ26" s="5"/>
      <c r="NK26" s="5"/>
      <c r="NL26" s="5"/>
      <c r="NM26" s="5"/>
      <c r="NN26" s="5"/>
      <c r="NO26" s="5"/>
      <c r="NP26" s="5"/>
      <c r="NQ26" s="5"/>
      <c r="NR26" s="5"/>
      <c r="NS26" s="5"/>
      <c r="NT26" s="5"/>
      <c r="NU26" s="5"/>
      <c r="NV26" s="5"/>
      <c r="NW26" s="5"/>
      <c r="NX26" s="5"/>
      <c r="NY26" s="5"/>
      <c r="NZ26" s="5"/>
      <c r="OA26" s="5"/>
      <c r="OB26" s="5"/>
      <c r="OC26" s="5"/>
      <c r="OD26" s="5"/>
      <c r="OE26" s="5"/>
      <c r="OF26" s="5"/>
      <c r="OG26" s="5"/>
      <c r="OH26" s="5"/>
      <c r="OI26" s="5"/>
      <c r="OJ26" s="5"/>
      <c r="OK26" s="5"/>
      <c r="OL26" s="5"/>
      <c r="OM26" s="5"/>
      <c r="ON26" s="5"/>
      <c r="OO26" s="5"/>
      <c r="OP26" s="5"/>
      <c r="OQ26" s="5"/>
      <c r="OR26" s="5"/>
      <c r="OS26" s="5"/>
      <c r="OT26" s="5"/>
      <c r="OU26" s="5"/>
      <c r="OV26" s="5"/>
      <c r="OW26" s="5"/>
      <c r="OX26" s="5"/>
      <c r="OY26" s="5"/>
      <c r="OZ26" s="5"/>
      <c r="PA26" s="5"/>
      <c r="PB26" s="5"/>
      <c r="PC26" s="5"/>
      <c r="PD26" s="5"/>
      <c r="PE26" s="5"/>
      <c r="PF26" s="5"/>
      <c r="PG26" s="5"/>
      <c r="PH26" s="5"/>
      <c r="PI26" s="5"/>
      <c r="PJ26" s="5"/>
      <c r="PK26" s="5"/>
      <c r="PL26" s="5"/>
      <c r="PM26" s="5"/>
      <c r="PN26" s="5"/>
      <c r="PO26" s="5"/>
      <c r="PP26" s="5"/>
      <c r="PQ26" s="5"/>
      <c r="PR26" s="5"/>
      <c r="PS26" s="5"/>
      <c r="PT26" s="5"/>
      <c r="PU26" s="5"/>
      <c r="PV26" s="5"/>
      <c r="PW26" s="5"/>
      <c r="PX26" s="5"/>
      <c r="PY26" s="5"/>
      <c r="PZ26" s="5"/>
      <c r="QA26" s="5"/>
      <c r="QB26" s="5"/>
      <c r="QC26" s="5"/>
      <c r="QD26" s="5"/>
      <c r="QE26" s="5"/>
      <c r="QF26" s="5"/>
      <c r="QG26" s="5"/>
      <c r="QH26" s="5"/>
      <c r="QI26" s="5"/>
      <c r="QJ26" s="5"/>
      <c r="QK26" s="5"/>
      <c r="QL26" s="5"/>
      <c r="QM26" s="5"/>
      <c r="QN26" s="5"/>
      <c r="QO26" s="5"/>
      <c r="QP26" s="5"/>
      <c r="QQ26" s="5"/>
      <c r="QR26" s="5"/>
      <c r="QS26" s="5"/>
      <c r="QT26" s="5"/>
      <c r="QU26" s="5"/>
      <c r="QV26" s="5"/>
      <c r="QW26" s="5"/>
      <c r="QX26" s="5"/>
      <c r="QY26" s="5"/>
      <c r="QZ26" s="5"/>
      <c r="RA26" s="5"/>
      <c r="RB26" s="5"/>
      <c r="RC26" s="5"/>
      <c r="RD26" s="5"/>
      <c r="RE26" s="5"/>
      <c r="RF26" s="5"/>
      <c r="RG26" s="5"/>
      <c r="RH26" s="5"/>
      <c r="RI26" s="5"/>
      <c r="RJ26" s="5"/>
      <c r="RK26" s="5"/>
      <c r="RL26" s="5"/>
      <c r="RM26" s="5"/>
      <c r="RN26" s="5"/>
      <c r="RO26" s="5"/>
      <c r="RP26" s="5"/>
      <c r="RQ26" s="5"/>
      <c r="RR26" s="5"/>
      <c r="RS26" s="5"/>
      <c r="RT26" s="5"/>
      <c r="RU26" s="5"/>
      <c r="RV26" s="5"/>
      <c r="RW26" s="5"/>
      <c r="RX26" s="5"/>
      <c r="RY26" s="5"/>
      <c r="RZ26" s="5"/>
      <c r="SA26" s="5"/>
      <c r="SB26" s="5"/>
      <c r="SC26" s="5"/>
      <c r="SD26" s="5"/>
      <c r="SE26" s="5"/>
      <c r="SF26" s="5"/>
      <c r="SG26" s="5"/>
      <c r="SH26" s="5"/>
      <c r="SI26" s="5"/>
      <c r="SJ26" s="5"/>
      <c r="SK26" s="5"/>
      <c r="SL26" s="5"/>
      <c r="SM26" s="5"/>
      <c r="SN26" s="5"/>
      <c r="SO26" s="5"/>
      <c r="SP26" s="5"/>
      <c r="SQ26" s="5"/>
      <c r="SR26" s="5"/>
      <c r="SS26" s="5"/>
      <c r="ST26" s="5"/>
      <c r="SU26" s="5"/>
      <c r="SV26" s="5"/>
      <c r="SW26" s="5"/>
      <c r="SX26" s="5"/>
      <c r="SY26" s="5"/>
      <c r="SZ26" s="5"/>
      <c r="TA26" s="5"/>
      <c r="TB26" s="5"/>
      <c r="TC26" s="5"/>
      <c r="TD26" s="5"/>
      <c r="TE26" s="5"/>
      <c r="TF26" s="5"/>
      <c r="TG26" s="5"/>
      <c r="TH26" s="5"/>
      <c r="TI26" s="5"/>
      <c r="TJ26" s="5"/>
      <c r="TK26" s="5"/>
      <c r="TL26" s="5"/>
      <c r="TM26" s="5"/>
      <c r="TN26" s="5"/>
      <c r="TO26" s="5"/>
      <c r="TP26" s="5"/>
      <c r="TQ26" s="5"/>
      <c r="TR26" s="5"/>
      <c r="TS26" s="5"/>
      <c r="TT26" s="5"/>
      <c r="TU26" s="5"/>
      <c r="TV26" s="5"/>
      <c r="TW26" s="5"/>
      <c r="TX26" s="5"/>
      <c r="TY26" s="5"/>
      <c r="TZ26" s="5"/>
      <c r="UA26" s="5"/>
      <c r="UB26" s="5"/>
      <c r="UC26" s="5"/>
      <c r="UD26" s="5"/>
      <c r="UE26" s="5"/>
      <c r="UF26" s="5"/>
      <c r="UG26" s="5"/>
      <c r="UH26" s="5"/>
      <c r="UI26" s="5"/>
      <c r="UJ26" s="5"/>
      <c r="UK26" s="5"/>
      <c r="UL26" s="5"/>
      <c r="UM26" s="5"/>
      <c r="UN26" s="5"/>
      <c r="UO26" s="5"/>
      <c r="UP26" s="5"/>
      <c r="UQ26" s="5"/>
      <c r="UR26" s="5"/>
      <c r="US26" s="5"/>
      <c r="UT26" s="5"/>
      <c r="UU26" s="5"/>
      <c r="UV26" s="5"/>
      <c r="UW26" s="5"/>
      <c r="UX26" s="5"/>
      <c r="UY26" s="5"/>
      <c r="UZ26" s="5"/>
      <c r="VA26" s="5"/>
      <c r="VB26" s="5"/>
      <c r="VC26" s="5"/>
      <c r="VD26" s="5"/>
      <c r="VE26" s="5"/>
      <c r="VF26" s="5"/>
      <c r="VG26" s="5"/>
      <c r="VH26" s="5"/>
      <c r="VI26" s="5"/>
      <c r="VJ26" s="5"/>
      <c r="VK26" s="5"/>
    </row>
    <row r="27" spans="1:583" s="5" customFormat="1" ht="18" customHeight="1">
      <c r="A27" s="61"/>
      <c r="B27" s="62"/>
      <c r="C27" s="62"/>
      <c r="D27" s="62"/>
      <c r="E27" s="3"/>
      <c r="F27" s="3"/>
      <c r="G27" s="3"/>
      <c r="H27" s="3"/>
      <c r="I27" s="3"/>
      <c r="J27" s="63"/>
      <c r="K27" s="2"/>
      <c r="L27" s="2"/>
      <c r="M27" s="2"/>
      <c r="N27" s="2"/>
      <c r="O27" s="2"/>
      <c r="P27" s="61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61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62"/>
      <c r="AO27" s="2"/>
      <c r="AP27" s="2"/>
      <c r="AQ27" s="2"/>
      <c r="AR27" s="2"/>
      <c r="AS27" s="2"/>
      <c r="AT27" s="61"/>
      <c r="AU27" s="64"/>
      <c r="AV27" s="64"/>
      <c r="AW27" s="2"/>
      <c r="AX27" s="2"/>
      <c r="AY27" s="2"/>
      <c r="AZ27" s="2"/>
      <c r="BA27" s="2"/>
      <c r="BB27" s="2"/>
      <c r="BC27" s="2"/>
      <c r="BD27" s="2"/>
      <c r="BE27" s="2"/>
      <c r="BF27" s="3"/>
      <c r="BG27" s="3"/>
      <c r="BH27" s="62"/>
      <c r="BI27" s="62"/>
      <c r="BJ27" s="2"/>
      <c r="BK27" s="62"/>
      <c r="BL27" s="2"/>
      <c r="BM27" s="62"/>
      <c r="BN27" s="2"/>
      <c r="BO27" s="61"/>
      <c r="BP27" s="1135"/>
      <c r="BQ27" s="1135"/>
      <c r="BR27" s="62"/>
      <c r="BS27" s="62"/>
      <c r="BT27" s="2"/>
      <c r="BU27" s="2"/>
      <c r="BV27" s="2"/>
      <c r="BW27" s="2"/>
      <c r="BX27" s="2"/>
      <c r="BY27" s="2"/>
      <c r="BZ27" s="2"/>
      <c r="CA27" s="2"/>
      <c r="CB27" s="64"/>
      <c r="CC27" s="64"/>
      <c r="CD27" s="61"/>
      <c r="CE27" s="1135"/>
      <c r="CF27" s="1135"/>
      <c r="CG27" s="2" t="s">
        <v>149</v>
      </c>
      <c r="CH27" s="2"/>
      <c r="CI27" s="2"/>
      <c r="CJ27" s="2"/>
      <c r="CK27" s="2"/>
      <c r="CL27" s="2"/>
      <c r="CM27" s="2"/>
      <c r="CN27" s="2"/>
      <c r="CO27" s="62"/>
      <c r="CP27" s="2"/>
      <c r="CQ27" s="2"/>
      <c r="CR27" s="2"/>
    </row>
    <row r="28" spans="1:583" s="5" customFormat="1" ht="14.25" customHeight="1">
      <c r="A28" s="1124"/>
      <c r="B28" s="1124"/>
      <c r="C28" s="61"/>
      <c r="D28" s="61"/>
      <c r="E28" s="65"/>
      <c r="F28" s="3"/>
      <c r="G28" s="3"/>
      <c r="H28" s="3"/>
      <c r="I28" s="3"/>
      <c r="J28" s="62"/>
      <c r="K28" s="2"/>
      <c r="L28" s="2" t="s">
        <v>313</v>
      </c>
      <c r="M28" s="2"/>
      <c r="N28" s="66">
        <f>O26-M26</f>
        <v>14.535550985202576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 t="s">
        <v>308</v>
      </c>
      <c r="AC28" s="2"/>
      <c r="AD28" s="2"/>
      <c r="AE28" s="17">
        <f>$AC$26</f>
        <v>89.187054418274045</v>
      </c>
      <c r="AF28" s="2"/>
      <c r="AG28" s="2"/>
      <c r="AH28" s="2"/>
      <c r="AI28" s="2"/>
      <c r="AJ28" s="2"/>
      <c r="AK28" s="2"/>
      <c r="AL28" s="2"/>
      <c r="AM28" s="2"/>
      <c r="AN28" s="62"/>
      <c r="AO28" s="2"/>
      <c r="AP28" s="17"/>
      <c r="AQ28" s="67">
        <f>AP26+AR26</f>
        <v>1879</v>
      </c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3"/>
      <c r="BG28" s="3"/>
      <c r="BH28" s="2"/>
      <c r="BI28" s="62"/>
      <c r="BJ28" s="2"/>
      <c r="BK28" s="62"/>
      <c r="BL28" s="2"/>
      <c r="BM28" s="62"/>
      <c r="BN28" s="2"/>
      <c r="BO28" s="1124"/>
      <c r="BP28" s="1124"/>
      <c r="BQ28" s="1124"/>
      <c r="BR28" s="61"/>
      <c r="BS28" s="61"/>
      <c r="BT28" s="2"/>
      <c r="BU28" s="2"/>
      <c r="BV28" s="61"/>
      <c r="BW28" s="2"/>
      <c r="BX28" s="2"/>
      <c r="BY28" s="2"/>
      <c r="BZ28" s="2"/>
      <c r="CA28" s="61"/>
      <c r="CB28" s="61"/>
      <c r="CC28" s="61"/>
      <c r="CD28" s="61"/>
      <c r="CE28" s="61"/>
      <c r="CF28" s="61"/>
      <c r="CG28" s="61" t="s">
        <v>297</v>
      </c>
      <c r="CH28" s="2"/>
      <c r="CI28" s="2"/>
      <c r="CJ28" s="2"/>
      <c r="CK28" s="2"/>
      <c r="CL28" s="2"/>
      <c r="CM28" s="2"/>
      <c r="CN28" s="2"/>
      <c r="CO28" s="2" t="s">
        <v>180</v>
      </c>
      <c r="CP28" s="2"/>
      <c r="CQ28" s="2"/>
      <c r="CR28" s="2"/>
    </row>
    <row r="29" spans="1:583" s="5" customFormat="1" ht="14.25" customHeight="1">
      <c r="A29" s="2"/>
      <c r="B29" s="2"/>
      <c r="C29" s="2"/>
      <c r="D29" s="2"/>
      <c r="E29" s="3"/>
      <c r="F29" s="3"/>
      <c r="G29" s="3"/>
      <c r="H29" s="3"/>
      <c r="I29" s="3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 t="s">
        <v>309</v>
      </c>
      <c r="AC29" s="2"/>
      <c r="AD29" s="2"/>
      <c r="AE29" s="17">
        <f>$M$26</f>
        <v>84.048676046806349</v>
      </c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3"/>
      <c r="BG29" s="3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 t="s">
        <v>491</v>
      </c>
      <c r="CH29" s="2"/>
      <c r="CI29" s="2"/>
      <c r="CJ29" s="2"/>
      <c r="CK29" s="2"/>
      <c r="CL29" s="2"/>
      <c r="CM29" s="2"/>
      <c r="CN29" s="2"/>
      <c r="CO29" s="2" t="s">
        <v>181</v>
      </c>
      <c r="CP29" s="2"/>
      <c r="CQ29" s="2"/>
      <c r="CR29" s="2"/>
    </row>
    <row r="30" spans="1:583" s="5" customFormat="1" ht="24" customHeight="1">
      <c r="A30" s="2"/>
      <c r="B30" s="2"/>
      <c r="C30" s="2"/>
      <c r="D30" s="2"/>
      <c r="E30" s="3"/>
      <c r="F30" s="3"/>
      <c r="G30" s="3"/>
      <c r="H30" s="3"/>
      <c r="I30" s="3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6" t="s">
        <v>352</v>
      </c>
      <c r="AP30" s="6"/>
      <c r="AQ30" s="6"/>
      <c r="AR30" s="6"/>
      <c r="AS30" s="6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3"/>
      <c r="BG30" s="3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</row>
    <row r="31" spans="1:583" s="5" customFormat="1" ht="24" customHeight="1">
      <c r="A31" s="68"/>
      <c r="B31" s="2"/>
      <c r="C31" s="2"/>
      <c r="D31" s="2"/>
      <c r="E31" s="3"/>
      <c r="F31" s="3"/>
      <c r="G31" s="3"/>
      <c r="H31" s="3"/>
      <c r="I31" s="3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68"/>
      <c r="Z31" s="2"/>
      <c r="AA31" s="2"/>
      <c r="AB31" s="2" t="s">
        <v>310</v>
      </c>
      <c r="AC31" s="2"/>
      <c r="AD31" s="2"/>
      <c r="AE31" s="17">
        <f>$AE$26</f>
        <v>79.213400283715814</v>
      </c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17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68"/>
      <c r="BD31" s="2"/>
      <c r="BE31" s="2"/>
      <c r="BF31" s="3"/>
      <c r="BG31" s="3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68"/>
      <c r="BW31" s="2"/>
      <c r="BX31" s="2"/>
      <c r="BY31" s="2"/>
      <c r="BZ31" s="2"/>
      <c r="CA31" s="68"/>
      <c r="CB31" s="2"/>
      <c r="CC31" s="2"/>
      <c r="CD31" s="2"/>
      <c r="CE31" s="2"/>
      <c r="CF31" s="2"/>
      <c r="CG31" s="69" t="s">
        <v>487</v>
      </c>
      <c r="CH31" s="70"/>
      <c r="CI31" s="70"/>
      <c r="CJ31" s="2"/>
      <c r="CK31" s="2"/>
      <c r="CL31" s="2"/>
      <c r="CM31" s="2"/>
      <c r="CN31" s="68"/>
      <c r="CO31" s="2" t="s">
        <v>484</v>
      </c>
      <c r="CP31" s="2"/>
      <c r="CQ31" s="2"/>
      <c r="CR31" s="2"/>
    </row>
    <row r="32" spans="1:583" s="5" customFormat="1">
      <c r="A32" s="2"/>
      <c r="B32" s="2"/>
      <c r="C32" s="2"/>
      <c r="D32" s="2"/>
      <c r="E32" s="3"/>
      <c r="F32" s="3"/>
      <c r="G32" s="3"/>
      <c r="H32" s="3"/>
      <c r="I32" s="3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 t="s">
        <v>311</v>
      </c>
      <c r="AC32" s="2"/>
      <c r="AD32" s="2"/>
      <c r="AE32" s="17">
        <f>$O$26</f>
        <v>98.584227032008926</v>
      </c>
      <c r="AF32" s="2"/>
      <c r="AG32" s="2"/>
      <c r="AH32" s="2"/>
      <c r="AI32" s="2"/>
      <c r="AJ32" s="2"/>
      <c r="AK32" s="2"/>
      <c r="AL32" s="2"/>
      <c r="AM32" s="2" t="s">
        <v>300</v>
      </c>
      <c r="AN32" s="2"/>
      <c r="AO32" s="2"/>
      <c r="AP32" s="17">
        <f>AN26+AT26</f>
        <v>1890</v>
      </c>
      <c r="AQ32" s="2"/>
      <c r="AR32" s="2" t="s">
        <v>835</v>
      </c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3"/>
      <c r="BG32" s="3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70" t="s">
        <v>489</v>
      </c>
      <c r="CH32" s="70"/>
      <c r="CI32" s="70"/>
      <c r="CJ32" s="2"/>
      <c r="CK32" s="2"/>
      <c r="CL32" s="2"/>
      <c r="CM32" s="2"/>
      <c r="CN32" s="2"/>
      <c r="CO32" s="2"/>
      <c r="CP32" s="2"/>
      <c r="CQ32" s="2"/>
      <c r="CR32" s="2"/>
    </row>
    <row r="33" spans="1:96" s="5" customFormat="1">
      <c r="A33" s="2"/>
      <c r="B33" s="2"/>
      <c r="C33" s="2"/>
      <c r="D33" s="2"/>
      <c r="E33" s="3"/>
      <c r="F33" s="3"/>
      <c r="G33" s="3"/>
      <c r="H33" s="3"/>
      <c r="I33" s="3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 t="s">
        <v>301</v>
      </c>
      <c r="AN33" s="2"/>
      <c r="AO33" s="2"/>
      <c r="AP33" s="17" t="e">
        <f>#REF!+#REF!</f>
        <v>#REF!</v>
      </c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3"/>
      <c r="BG33" s="3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</row>
    <row r="34" spans="1:96" s="5" customFormat="1">
      <c r="A34" s="2"/>
      <c r="B34" s="2"/>
      <c r="C34" s="2"/>
      <c r="D34" s="2"/>
      <c r="E34" s="3"/>
      <c r="F34" s="3"/>
      <c r="G34" s="3"/>
      <c r="H34" s="3"/>
      <c r="I34" s="3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 t="s">
        <v>302</v>
      </c>
      <c r="AN34" s="2"/>
      <c r="AO34" s="2"/>
      <c r="AP34" s="17" t="e">
        <f>AP32-AP33</f>
        <v>#REF!</v>
      </c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3"/>
      <c r="BG34" s="3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71"/>
      <c r="CR34" s="2"/>
    </row>
    <row r="35" spans="1:96" s="5" customFormat="1">
      <c r="C35" s="2"/>
      <c r="D35" s="2"/>
      <c r="E35" s="3"/>
      <c r="F35" s="3"/>
      <c r="G35" s="3"/>
      <c r="H35" s="3"/>
      <c r="I35" s="3"/>
      <c r="BF35" s="72"/>
      <c r="BG35" s="72"/>
    </row>
    <row r="36" spans="1:96" s="5" customFormat="1">
      <c r="C36" s="2"/>
      <c r="D36" s="2"/>
      <c r="E36" s="3"/>
      <c r="F36" s="3"/>
      <c r="G36" s="3"/>
      <c r="H36" s="3"/>
      <c r="I36" s="3"/>
      <c r="BF36" s="72"/>
      <c r="BG36" s="72"/>
    </row>
    <row r="37" spans="1:96" s="5" customFormat="1">
      <c r="C37" s="2"/>
      <c r="D37" s="2"/>
      <c r="E37" s="3"/>
      <c r="F37" s="3"/>
      <c r="G37" s="3"/>
      <c r="H37" s="3"/>
      <c r="I37" s="3"/>
      <c r="BF37" s="72"/>
      <c r="BG37" s="72"/>
    </row>
    <row r="38" spans="1:96" s="5" customFormat="1">
      <c r="C38" s="2"/>
      <c r="D38" s="2"/>
      <c r="E38" s="3"/>
      <c r="F38" s="3"/>
      <c r="G38" s="3"/>
      <c r="H38" s="3"/>
      <c r="I38" s="3"/>
      <c r="BF38" s="72"/>
      <c r="BG38" s="72"/>
    </row>
    <row r="39" spans="1:96" s="5" customFormat="1">
      <c r="C39" s="2"/>
      <c r="D39" s="2"/>
      <c r="E39" s="3"/>
      <c r="F39" s="3"/>
      <c r="G39" s="3"/>
      <c r="H39" s="3"/>
      <c r="I39" s="3"/>
      <c r="BF39" s="72"/>
      <c r="BG39" s="72"/>
    </row>
    <row r="40" spans="1:96" s="5" customFormat="1">
      <c r="C40" s="2"/>
      <c r="D40" s="2"/>
      <c r="E40" s="3"/>
      <c r="F40" s="3"/>
      <c r="G40" s="3"/>
      <c r="H40" s="3"/>
      <c r="I40" s="3"/>
      <c r="BF40" s="72"/>
      <c r="BG40" s="72"/>
    </row>
    <row r="41" spans="1:96" s="5" customFormat="1">
      <c r="C41" s="2"/>
      <c r="D41" s="2"/>
      <c r="E41" s="3"/>
      <c r="F41" s="3"/>
      <c r="G41" s="3"/>
      <c r="H41" s="3"/>
      <c r="I41" s="3"/>
      <c r="BF41" s="72"/>
      <c r="BG41" s="72"/>
    </row>
    <row r="42" spans="1:96" s="5" customFormat="1">
      <c r="C42" s="2"/>
      <c r="D42" s="2"/>
      <c r="E42" s="3"/>
      <c r="F42" s="3"/>
      <c r="G42" s="3"/>
      <c r="H42" s="3"/>
      <c r="I42" s="3"/>
      <c r="BF42" s="72"/>
      <c r="BG42" s="72"/>
    </row>
    <row r="43" spans="1:96" s="5" customFormat="1">
      <c r="C43" s="2"/>
      <c r="D43" s="2"/>
      <c r="E43" s="3"/>
      <c r="F43" s="3"/>
      <c r="G43" s="3"/>
      <c r="H43" s="3"/>
      <c r="I43" s="3"/>
      <c r="BF43" s="72"/>
      <c r="BG43" s="72"/>
    </row>
    <row r="44" spans="1:96" s="5" customFormat="1">
      <c r="C44" s="2"/>
      <c r="D44" s="2"/>
      <c r="E44" s="3"/>
      <c r="F44" s="3"/>
      <c r="G44" s="3"/>
      <c r="H44" s="3"/>
      <c r="I44" s="3"/>
      <c r="BF44" s="72"/>
      <c r="BG44" s="72"/>
    </row>
    <row r="45" spans="1:96" s="5" customFormat="1">
      <c r="C45" s="2"/>
      <c r="D45" s="2"/>
      <c r="E45" s="3"/>
      <c r="F45" s="3"/>
      <c r="G45" s="3"/>
      <c r="H45" s="3"/>
      <c r="I45" s="3"/>
      <c r="BF45" s="72"/>
      <c r="BG45" s="72"/>
    </row>
    <row r="46" spans="1:96" s="5" customFormat="1">
      <c r="C46" s="2"/>
      <c r="D46" s="2"/>
      <c r="E46" s="3"/>
      <c r="F46" s="3"/>
      <c r="G46" s="3"/>
      <c r="H46" s="3"/>
      <c r="I46" s="3"/>
      <c r="BF46" s="72"/>
      <c r="BG46" s="72"/>
    </row>
    <row r="47" spans="1:96" s="5" customFormat="1">
      <c r="C47" s="2"/>
      <c r="D47" s="2"/>
      <c r="E47" s="3"/>
      <c r="F47" s="3"/>
      <c r="G47" s="3"/>
      <c r="H47" s="3"/>
      <c r="I47" s="3"/>
      <c r="BF47" s="72"/>
      <c r="BG47" s="72"/>
    </row>
    <row r="48" spans="1:96" s="5" customFormat="1">
      <c r="C48" s="2"/>
      <c r="D48" s="2"/>
      <c r="E48" s="3"/>
      <c r="F48" s="3"/>
      <c r="G48" s="3"/>
      <c r="H48" s="3"/>
      <c r="I48" s="3"/>
      <c r="BF48" s="72"/>
      <c r="BG48" s="72"/>
    </row>
    <row r="49" spans="3:59" s="5" customFormat="1">
      <c r="C49" s="2"/>
      <c r="D49" s="2"/>
      <c r="E49" s="3"/>
      <c r="F49" s="3"/>
      <c r="G49" s="3"/>
      <c r="H49" s="3"/>
      <c r="I49" s="3"/>
      <c r="BF49" s="72"/>
      <c r="BG49" s="72"/>
    </row>
    <row r="50" spans="3:59" s="5" customFormat="1">
      <c r="C50" s="2"/>
      <c r="D50" s="2"/>
      <c r="E50" s="3"/>
      <c r="F50" s="3"/>
      <c r="G50" s="3"/>
      <c r="H50" s="3"/>
      <c r="I50" s="3"/>
      <c r="BF50" s="72"/>
      <c r="BG50" s="72"/>
    </row>
    <row r="51" spans="3:59" s="5" customFormat="1">
      <c r="C51" s="2"/>
      <c r="D51" s="2"/>
      <c r="E51" s="3"/>
      <c r="F51" s="3"/>
      <c r="G51" s="3"/>
      <c r="H51" s="3"/>
      <c r="I51" s="3"/>
      <c r="BF51" s="72"/>
      <c r="BG51" s="72"/>
    </row>
    <row r="52" spans="3:59" s="5" customFormat="1">
      <c r="C52" s="2"/>
      <c r="D52" s="2"/>
      <c r="E52" s="3"/>
      <c r="F52" s="3"/>
      <c r="G52" s="3"/>
      <c r="H52" s="3"/>
      <c r="I52" s="3"/>
      <c r="BF52" s="72"/>
      <c r="BG52" s="72"/>
    </row>
    <row r="53" spans="3:59" s="5" customFormat="1">
      <c r="C53" s="2"/>
      <c r="D53" s="2"/>
      <c r="E53" s="3"/>
      <c r="F53" s="3"/>
      <c r="G53" s="3"/>
      <c r="H53" s="3"/>
      <c r="I53" s="3"/>
      <c r="BF53" s="72"/>
      <c r="BG53" s="72"/>
    </row>
    <row r="54" spans="3:59" s="5" customFormat="1">
      <c r="C54" s="2"/>
      <c r="D54" s="2"/>
      <c r="E54" s="3"/>
      <c r="F54" s="3"/>
      <c r="G54" s="3"/>
      <c r="H54" s="3"/>
      <c r="I54" s="3"/>
      <c r="BF54" s="72"/>
      <c r="BG54" s="72"/>
    </row>
    <row r="55" spans="3:59" s="5" customFormat="1">
      <c r="C55" s="2"/>
      <c r="D55" s="2"/>
      <c r="E55" s="3"/>
      <c r="F55" s="3"/>
      <c r="G55" s="3"/>
      <c r="H55" s="3"/>
      <c r="I55" s="3"/>
      <c r="BF55" s="72"/>
      <c r="BG55" s="72"/>
    </row>
    <row r="56" spans="3:59" s="5" customFormat="1">
      <c r="C56" s="2"/>
      <c r="D56" s="2"/>
      <c r="E56" s="3"/>
      <c r="F56" s="3"/>
      <c r="G56" s="3"/>
      <c r="H56" s="3"/>
      <c r="I56" s="3"/>
      <c r="BF56" s="72"/>
      <c r="BG56" s="72"/>
    </row>
    <row r="57" spans="3:59" s="5" customFormat="1">
      <c r="C57" s="2"/>
      <c r="D57" s="2"/>
      <c r="E57" s="3"/>
      <c r="F57" s="3"/>
      <c r="G57" s="3"/>
      <c r="H57" s="3"/>
      <c r="I57" s="3"/>
      <c r="BF57" s="72"/>
      <c r="BG57" s="72"/>
    </row>
    <row r="58" spans="3:59" s="5" customFormat="1">
      <c r="C58" s="2"/>
      <c r="D58" s="2"/>
      <c r="E58" s="3"/>
      <c r="F58" s="3"/>
      <c r="G58" s="3"/>
      <c r="H58" s="3"/>
      <c r="I58" s="3"/>
      <c r="BF58" s="72"/>
      <c r="BG58" s="72"/>
    </row>
    <row r="59" spans="3:59" s="5" customFormat="1">
      <c r="C59" s="2"/>
      <c r="D59" s="2"/>
      <c r="E59" s="3"/>
      <c r="F59" s="3"/>
      <c r="G59" s="3"/>
      <c r="H59" s="3"/>
      <c r="I59" s="3"/>
      <c r="BF59" s="72"/>
      <c r="BG59" s="72"/>
    </row>
    <row r="60" spans="3:59" s="5" customFormat="1">
      <c r="C60" s="2"/>
      <c r="D60" s="2"/>
      <c r="E60" s="3"/>
      <c r="F60" s="3"/>
      <c r="G60" s="3"/>
      <c r="H60" s="3"/>
      <c r="I60" s="3"/>
      <c r="BF60" s="72"/>
      <c r="BG60" s="72"/>
    </row>
    <row r="61" spans="3:59" s="5" customFormat="1">
      <c r="C61" s="2"/>
      <c r="D61" s="2"/>
      <c r="E61" s="3"/>
      <c r="F61" s="3"/>
      <c r="G61" s="3"/>
      <c r="H61" s="3"/>
      <c r="I61" s="3"/>
      <c r="BF61" s="72"/>
      <c r="BG61" s="72"/>
    </row>
    <row r="62" spans="3:59" s="5" customFormat="1">
      <c r="C62" s="2"/>
      <c r="D62" s="2"/>
      <c r="E62" s="3"/>
      <c r="F62" s="3"/>
      <c r="G62" s="3"/>
      <c r="H62" s="3"/>
      <c r="I62" s="3"/>
      <c r="BF62" s="72"/>
      <c r="BG62" s="72"/>
    </row>
    <row r="63" spans="3:59" s="5" customFormat="1">
      <c r="C63" s="2"/>
      <c r="D63" s="2"/>
      <c r="E63" s="3"/>
      <c r="F63" s="3"/>
      <c r="G63" s="3"/>
      <c r="H63" s="3"/>
      <c r="I63" s="3"/>
      <c r="BF63" s="72"/>
      <c r="BG63" s="72"/>
    </row>
    <row r="64" spans="3:59" s="5" customFormat="1">
      <c r="C64" s="2"/>
      <c r="D64" s="2"/>
      <c r="E64" s="3"/>
      <c r="F64" s="3"/>
      <c r="G64" s="3"/>
      <c r="H64" s="3"/>
      <c r="I64" s="3"/>
      <c r="BF64" s="72"/>
      <c r="BG64" s="72"/>
    </row>
    <row r="65" spans="3:59" s="5" customFormat="1">
      <c r="C65" s="2"/>
      <c r="D65" s="2"/>
      <c r="E65" s="3"/>
      <c r="F65" s="3"/>
      <c r="G65" s="3"/>
      <c r="H65" s="3"/>
      <c r="I65" s="3"/>
      <c r="BF65" s="72"/>
      <c r="BG65" s="72"/>
    </row>
    <row r="66" spans="3:59" s="5" customFormat="1">
      <c r="C66" s="2"/>
      <c r="D66" s="2"/>
      <c r="E66" s="3"/>
      <c r="F66" s="3"/>
      <c r="G66" s="3"/>
      <c r="H66" s="3"/>
      <c r="I66" s="3"/>
      <c r="BF66" s="72"/>
      <c r="BG66" s="72"/>
    </row>
    <row r="67" spans="3:59" s="5" customFormat="1">
      <c r="C67" s="2"/>
      <c r="D67" s="2"/>
      <c r="E67" s="3"/>
      <c r="F67" s="3"/>
      <c r="G67" s="3"/>
      <c r="H67" s="3"/>
      <c r="I67" s="3"/>
      <c r="BF67" s="72"/>
      <c r="BG67" s="72"/>
    </row>
    <row r="68" spans="3:59" s="5" customFormat="1">
      <c r="C68" s="2"/>
      <c r="D68" s="2"/>
      <c r="E68" s="3"/>
      <c r="F68" s="3"/>
      <c r="G68" s="3"/>
      <c r="H68" s="3"/>
      <c r="I68" s="3"/>
      <c r="BF68" s="72"/>
      <c r="BG68" s="72"/>
    </row>
    <row r="69" spans="3:59" s="5" customFormat="1">
      <c r="C69" s="2"/>
      <c r="D69" s="2"/>
      <c r="E69" s="3"/>
      <c r="F69" s="3"/>
      <c r="G69" s="3"/>
      <c r="H69" s="3"/>
      <c r="I69" s="3"/>
      <c r="BF69" s="72"/>
      <c r="BG69" s="72"/>
    </row>
    <row r="70" spans="3:59" s="5" customFormat="1">
      <c r="C70" s="2"/>
      <c r="D70" s="2"/>
      <c r="E70" s="3"/>
      <c r="F70" s="3"/>
      <c r="G70" s="3"/>
      <c r="H70" s="3"/>
      <c r="I70" s="3"/>
      <c r="BF70" s="72"/>
      <c r="BG70" s="72"/>
    </row>
    <row r="71" spans="3:59" s="5" customFormat="1">
      <c r="C71" s="2"/>
      <c r="D71" s="2"/>
      <c r="E71" s="3"/>
      <c r="F71" s="3"/>
      <c r="G71" s="3"/>
      <c r="H71" s="3"/>
      <c r="I71" s="3"/>
      <c r="BF71" s="72"/>
      <c r="BG71" s="72"/>
    </row>
    <row r="72" spans="3:59" s="5" customFormat="1">
      <c r="C72" s="2"/>
      <c r="D72" s="2"/>
      <c r="E72" s="3"/>
      <c r="F72" s="3"/>
      <c r="G72" s="3"/>
      <c r="H72" s="3"/>
      <c r="I72" s="3"/>
      <c r="BF72" s="72"/>
      <c r="BG72" s="72"/>
    </row>
    <row r="73" spans="3:59" s="5" customFormat="1">
      <c r="C73" s="2"/>
      <c r="D73" s="2"/>
      <c r="E73" s="3"/>
      <c r="F73" s="3"/>
      <c r="G73" s="3"/>
      <c r="H73" s="3"/>
      <c r="I73" s="3"/>
      <c r="BF73" s="72"/>
      <c r="BG73" s="72"/>
    </row>
    <row r="74" spans="3:59" s="5" customFormat="1">
      <c r="C74" s="2"/>
      <c r="D74" s="2"/>
      <c r="E74" s="3"/>
      <c r="F74" s="3"/>
      <c r="G74" s="3"/>
      <c r="H74" s="3"/>
      <c r="I74" s="3"/>
      <c r="BF74" s="72"/>
      <c r="BG74" s="72"/>
    </row>
    <row r="75" spans="3:59" s="5" customFormat="1">
      <c r="C75" s="2"/>
      <c r="D75" s="2"/>
      <c r="E75" s="3"/>
      <c r="F75" s="3"/>
      <c r="G75" s="3"/>
      <c r="H75" s="3"/>
      <c r="I75" s="3"/>
      <c r="BF75" s="72"/>
      <c r="BG75" s="72"/>
    </row>
    <row r="76" spans="3:59" s="5" customFormat="1">
      <c r="C76" s="2"/>
      <c r="D76" s="2"/>
      <c r="E76" s="3"/>
      <c r="F76" s="3"/>
      <c r="G76" s="3"/>
      <c r="H76" s="3"/>
      <c r="I76" s="3"/>
      <c r="BF76" s="72"/>
      <c r="BG76" s="72"/>
    </row>
    <row r="77" spans="3:59" s="5" customFormat="1">
      <c r="C77" s="2"/>
      <c r="D77" s="2"/>
      <c r="E77" s="3"/>
      <c r="F77" s="3"/>
      <c r="G77" s="3"/>
      <c r="H77" s="3"/>
      <c r="I77" s="3"/>
      <c r="BF77" s="72"/>
      <c r="BG77" s="72"/>
    </row>
    <row r="78" spans="3:59" s="5" customFormat="1">
      <c r="C78" s="2"/>
      <c r="D78" s="2"/>
      <c r="E78" s="3"/>
      <c r="F78" s="3"/>
      <c r="G78" s="3"/>
      <c r="H78" s="3"/>
      <c r="I78" s="3"/>
      <c r="BF78" s="72"/>
      <c r="BG78" s="72"/>
    </row>
    <row r="79" spans="3:59" s="5" customFormat="1">
      <c r="C79" s="2"/>
      <c r="D79" s="2"/>
      <c r="E79" s="3"/>
      <c r="F79" s="3"/>
      <c r="G79" s="3"/>
      <c r="H79" s="3"/>
      <c r="I79" s="3"/>
      <c r="BF79" s="72"/>
      <c r="BG79" s="72"/>
    </row>
    <row r="80" spans="3:59" s="5" customFormat="1">
      <c r="C80" s="2"/>
      <c r="D80" s="2"/>
      <c r="E80" s="3"/>
      <c r="F80" s="3"/>
      <c r="G80" s="3"/>
      <c r="H80" s="3"/>
      <c r="I80" s="3"/>
      <c r="BF80" s="72"/>
      <c r="BG80" s="72"/>
    </row>
    <row r="81" spans="3:59" s="5" customFormat="1">
      <c r="C81" s="2"/>
      <c r="D81" s="2"/>
      <c r="E81" s="3"/>
      <c r="F81" s="3"/>
      <c r="G81" s="3"/>
      <c r="H81" s="3"/>
      <c r="I81" s="3"/>
      <c r="BF81" s="72"/>
      <c r="BG81" s="72"/>
    </row>
    <row r="82" spans="3:59" s="5" customFormat="1">
      <c r="C82" s="2"/>
      <c r="D82" s="2"/>
      <c r="E82" s="3"/>
      <c r="F82" s="3"/>
      <c r="G82" s="3"/>
      <c r="H82" s="3"/>
      <c r="I82" s="3"/>
      <c r="BF82" s="72"/>
      <c r="BG82" s="72"/>
    </row>
    <row r="83" spans="3:59" s="5" customFormat="1">
      <c r="C83" s="2"/>
      <c r="D83" s="2"/>
      <c r="E83" s="3"/>
      <c r="F83" s="3"/>
      <c r="G83" s="3"/>
      <c r="H83" s="3"/>
      <c r="I83" s="3"/>
      <c r="BF83" s="72"/>
      <c r="BG83" s="72"/>
    </row>
    <row r="84" spans="3:59" s="5" customFormat="1">
      <c r="C84" s="2"/>
      <c r="D84" s="2"/>
      <c r="E84" s="3"/>
      <c r="F84" s="3"/>
      <c r="G84" s="3"/>
      <c r="H84" s="3"/>
      <c r="I84" s="3"/>
      <c r="BF84" s="72"/>
      <c r="BG84" s="72"/>
    </row>
    <row r="85" spans="3:59" s="5" customFormat="1">
      <c r="C85" s="2"/>
      <c r="D85" s="2"/>
      <c r="E85" s="3"/>
      <c r="F85" s="3"/>
      <c r="G85" s="3"/>
      <c r="H85" s="3"/>
      <c r="I85" s="3"/>
      <c r="BF85" s="72"/>
      <c r="BG85" s="72"/>
    </row>
    <row r="86" spans="3:59" s="5" customFormat="1">
      <c r="C86" s="2"/>
      <c r="D86" s="2"/>
      <c r="E86" s="3"/>
      <c r="F86" s="3"/>
      <c r="G86" s="3"/>
      <c r="H86" s="3"/>
      <c r="I86" s="3"/>
      <c r="BF86" s="72"/>
      <c r="BG86" s="72"/>
    </row>
    <row r="87" spans="3:59" s="5" customFormat="1">
      <c r="C87" s="2"/>
      <c r="D87" s="2"/>
      <c r="E87" s="3"/>
      <c r="F87" s="3"/>
      <c r="G87" s="3"/>
      <c r="H87" s="3"/>
      <c r="I87" s="3"/>
      <c r="BF87" s="72"/>
      <c r="BG87" s="72"/>
    </row>
    <row r="88" spans="3:59" s="5" customFormat="1">
      <c r="C88" s="2"/>
      <c r="D88" s="2"/>
      <c r="E88" s="3"/>
      <c r="F88" s="3"/>
      <c r="G88" s="3"/>
      <c r="H88" s="3"/>
      <c r="I88" s="3"/>
      <c r="BF88" s="72"/>
      <c r="BG88" s="72"/>
    </row>
    <row r="89" spans="3:59" s="5" customFormat="1">
      <c r="C89" s="2"/>
      <c r="D89" s="2"/>
      <c r="E89" s="3"/>
      <c r="F89" s="3"/>
      <c r="G89" s="3"/>
      <c r="H89" s="3"/>
      <c r="I89" s="3"/>
      <c r="BF89" s="72"/>
      <c r="BG89" s="72"/>
    </row>
    <row r="90" spans="3:59" s="5" customFormat="1">
      <c r="C90" s="2"/>
      <c r="D90" s="2"/>
      <c r="E90" s="3"/>
      <c r="F90" s="3"/>
      <c r="G90" s="3"/>
      <c r="H90" s="3"/>
      <c r="I90" s="3"/>
      <c r="BF90" s="72"/>
      <c r="BG90" s="72"/>
    </row>
    <row r="91" spans="3:59" s="5" customFormat="1">
      <c r="C91" s="2"/>
      <c r="D91" s="2"/>
      <c r="E91" s="3"/>
      <c r="F91" s="3"/>
      <c r="G91" s="3"/>
      <c r="H91" s="3"/>
      <c r="I91" s="3"/>
      <c r="BF91" s="72"/>
      <c r="BG91" s="72"/>
    </row>
    <row r="92" spans="3:59" s="5" customFormat="1">
      <c r="C92" s="2"/>
      <c r="D92" s="2"/>
      <c r="E92" s="3"/>
      <c r="F92" s="3"/>
      <c r="G92" s="3"/>
      <c r="H92" s="3"/>
      <c r="I92" s="3"/>
      <c r="BF92" s="72"/>
      <c r="BG92" s="72"/>
    </row>
    <row r="93" spans="3:59" s="5" customFormat="1">
      <c r="C93" s="2"/>
      <c r="D93" s="2"/>
      <c r="E93" s="3"/>
      <c r="F93" s="3"/>
      <c r="G93" s="3"/>
      <c r="H93" s="3"/>
      <c r="I93" s="3"/>
      <c r="BF93" s="72"/>
      <c r="BG93" s="72"/>
    </row>
    <row r="94" spans="3:59" s="5" customFormat="1">
      <c r="C94" s="2"/>
      <c r="D94" s="2"/>
      <c r="E94" s="3"/>
      <c r="F94" s="3"/>
      <c r="G94" s="3"/>
      <c r="H94" s="3"/>
      <c r="I94" s="3"/>
      <c r="BF94" s="72"/>
      <c r="BG94" s="72"/>
    </row>
    <row r="95" spans="3:59" s="5" customFormat="1">
      <c r="C95" s="2"/>
      <c r="D95" s="2"/>
      <c r="E95" s="3"/>
      <c r="F95" s="3"/>
      <c r="G95" s="3"/>
      <c r="H95" s="3"/>
      <c r="I95" s="3"/>
      <c r="BF95" s="72"/>
      <c r="BG95" s="72"/>
    </row>
    <row r="96" spans="3:59" s="5" customFormat="1">
      <c r="C96" s="2"/>
      <c r="D96" s="2"/>
      <c r="E96" s="3"/>
      <c r="F96" s="3"/>
      <c r="G96" s="3"/>
      <c r="H96" s="3"/>
      <c r="I96" s="3"/>
      <c r="BF96" s="72"/>
      <c r="BG96" s="72"/>
    </row>
    <row r="97" spans="3:583" s="5" customFormat="1">
      <c r="C97" s="2"/>
      <c r="D97" s="2"/>
      <c r="E97" s="3"/>
      <c r="F97" s="3"/>
      <c r="G97" s="3"/>
      <c r="H97" s="3"/>
      <c r="I97" s="3"/>
      <c r="BF97" s="72"/>
      <c r="BG97" s="72"/>
      <c r="TH97" s="1"/>
      <c r="UI97" s="1"/>
    </row>
    <row r="98" spans="3:583" s="5" customFormat="1">
      <c r="C98" s="2"/>
      <c r="D98" s="2"/>
      <c r="E98" s="3"/>
      <c r="F98" s="3"/>
      <c r="G98" s="3"/>
      <c r="H98" s="3"/>
      <c r="I98" s="3"/>
      <c r="BF98" s="72"/>
      <c r="BG98" s="72"/>
      <c r="TH98" s="1"/>
      <c r="UI98" s="1"/>
    </row>
    <row r="99" spans="3:583" s="5" customFormat="1">
      <c r="C99" s="2"/>
      <c r="D99" s="2"/>
      <c r="E99" s="3"/>
      <c r="F99" s="3"/>
      <c r="G99" s="3"/>
      <c r="H99" s="3"/>
      <c r="I99" s="3"/>
      <c r="BF99" s="72"/>
      <c r="BG99" s="72"/>
      <c r="KD99" s="1"/>
      <c r="TH99" s="1"/>
      <c r="UI99" s="1"/>
    </row>
    <row r="100" spans="3:583" s="5" customFormat="1">
      <c r="C100" s="2"/>
      <c r="D100" s="2"/>
      <c r="E100" s="3"/>
      <c r="F100" s="3"/>
      <c r="G100" s="3"/>
      <c r="H100" s="3"/>
      <c r="I100" s="3"/>
      <c r="BF100" s="72"/>
      <c r="BG100" s="72"/>
      <c r="KD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UI100" s="1"/>
      <c r="UJ100" s="1"/>
    </row>
    <row r="101" spans="3:583" s="5" customFormat="1">
      <c r="C101" s="2"/>
      <c r="D101" s="2"/>
      <c r="E101" s="3"/>
      <c r="F101" s="3"/>
      <c r="G101" s="3"/>
      <c r="H101" s="3"/>
      <c r="I101" s="3"/>
      <c r="BF101" s="72"/>
      <c r="BG101" s="72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KD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</row>
    <row r="102" spans="3:583" s="5" customFormat="1">
      <c r="C102" s="2"/>
      <c r="D102" s="2"/>
      <c r="E102" s="3"/>
      <c r="F102" s="3"/>
      <c r="G102" s="3"/>
      <c r="H102" s="3"/>
      <c r="I102" s="3"/>
      <c r="BF102" s="72"/>
      <c r="BG102" s="72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</row>
    <row r="103" spans="3:583" s="5" customFormat="1">
      <c r="C103" s="2"/>
      <c r="D103" s="2"/>
      <c r="E103" s="3"/>
      <c r="F103" s="3"/>
      <c r="G103" s="3"/>
      <c r="H103" s="3"/>
      <c r="I103" s="3"/>
      <c r="BF103" s="72"/>
      <c r="BG103" s="72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</row>
    <row r="104" spans="3:583" s="5" customFormat="1">
      <c r="C104" s="2"/>
      <c r="D104" s="2"/>
      <c r="E104" s="3"/>
      <c r="F104" s="3"/>
      <c r="G104" s="3"/>
      <c r="H104" s="3"/>
      <c r="I104" s="3"/>
      <c r="BF104" s="72"/>
      <c r="BG104" s="72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</row>
  </sheetData>
  <mergeCells count="141">
    <mergeCell ref="AH2:AI2"/>
    <mergeCell ref="BV6:CF6"/>
    <mergeCell ref="CG6:CL6"/>
    <mergeCell ref="BP27:BQ27"/>
    <mergeCell ref="CE27:CF27"/>
    <mergeCell ref="BO28:BQ28"/>
    <mergeCell ref="CM6:CP6"/>
    <mergeCell ref="BZ8:BZ9"/>
    <mergeCell ref="CJ7:CL7"/>
    <mergeCell ref="CM7:CM9"/>
    <mergeCell ref="CN7:CN9"/>
    <mergeCell ref="CO7:CO9"/>
    <mergeCell ref="CP7:CP9"/>
    <mergeCell ref="CD8:CD9"/>
    <mergeCell ref="BG8:BG9"/>
    <mergeCell ref="BY8:BY9"/>
    <mergeCell ref="BO8:BO9"/>
    <mergeCell ref="BI6:BJ7"/>
    <mergeCell ref="CH8:CH9"/>
    <mergeCell ref="BK6:BL7"/>
    <mergeCell ref="AP2:AQ2"/>
    <mergeCell ref="CD7:CF7"/>
    <mergeCell ref="BN8:BN9"/>
    <mergeCell ref="CL8:CL9"/>
    <mergeCell ref="CG7:CI7"/>
    <mergeCell ref="BO6:BU6"/>
    <mergeCell ref="AA8:AA9"/>
    <mergeCell ref="C6:E8"/>
    <mergeCell ref="G6:G9"/>
    <mergeCell ref="I6:I9"/>
    <mergeCell ref="P6:S6"/>
    <mergeCell ref="J6:K6"/>
    <mergeCell ref="F6:F9"/>
    <mergeCell ref="AB6:AC6"/>
    <mergeCell ref="AP8:AP9"/>
    <mergeCell ref="AT7:AT9"/>
    <mergeCell ref="BA8:BA9"/>
    <mergeCell ref="BT8:BU8"/>
    <mergeCell ref="AF8:AF9"/>
    <mergeCell ref="AS8:AS9"/>
    <mergeCell ref="AJ6:AM6"/>
    <mergeCell ref="CB8:CB9"/>
    <mergeCell ref="AZ7:BA7"/>
    <mergeCell ref="AO8:AO9"/>
    <mergeCell ref="AN7:AO7"/>
    <mergeCell ref="B6:B9"/>
    <mergeCell ref="L7:L9"/>
    <mergeCell ref="BJ8:BJ9"/>
    <mergeCell ref="AB7:AB9"/>
    <mergeCell ref="AE7:AE9"/>
    <mergeCell ref="A28:B28"/>
    <mergeCell ref="BM6:BN7"/>
    <mergeCell ref="CF8:CF9"/>
    <mergeCell ref="BO7:BU7"/>
    <mergeCell ref="BV7:BZ7"/>
    <mergeCell ref="AD6:AE6"/>
    <mergeCell ref="BL8:BL9"/>
    <mergeCell ref="CA7:CC7"/>
    <mergeCell ref="A6:A9"/>
    <mergeCell ref="AM8:AM9"/>
    <mergeCell ref="AH8:AH9"/>
    <mergeCell ref="AX7:AX9"/>
    <mergeCell ref="AZ8:AZ9"/>
    <mergeCell ref="BR8:BR9"/>
    <mergeCell ref="BS8:BS9"/>
    <mergeCell ref="AY7:AY9"/>
    <mergeCell ref="AI8:AI9"/>
    <mergeCell ref="AN8:AN9"/>
    <mergeCell ref="AQ8:AQ9"/>
    <mergeCell ref="CK8:CK9"/>
    <mergeCell ref="BQ8:BQ9"/>
    <mergeCell ref="N7:N9"/>
    <mergeCell ref="BF8:BF9"/>
    <mergeCell ref="CA8:CA9"/>
    <mergeCell ref="BP8:BP9"/>
    <mergeCell ref="BI8:BI9"/>
    <mergeCell ref="BW8:BX8"/>
    <mergeCell ref="N6:O6"/>
    <mergeCell ref="V7:W7"/>
    <mergeCell ref="AV7:AV9"/>
    <mergeCell ref="AJ8:AJ9"/>
    <mergeCell ref="AN6:AS6"/>
    <mergeCell ref="BD8:BD9"/>
    <mergeCell ref="BE8:BE9"/>
    <mergeCell ref="AZ6:BE6"/>
    <mergeCell ref="Y8:Y9"/>
    <mergeCell ref="AF6:AI6"/>
    <mergeCell ref="AU7:AU9"/>
    <mergeCell ref="AR7:AS7"/>
    <mergeCell ref="AG8:AG9"/>
    <mergeCell ref="AK8:AK9"/>
    <mergeCell ref="AR8:AR9"/>
    <mergeCell ref="AL8:AL9"/>
    <mergeCell ref="CJ8:CJ9"/>
    <mergeCell ref="CE8:CE9"/>
    <mergeCell ref="CI8:CI9"/>
    <mergeCell ref="CG8:CG9"/>
    <mergeCell ref="BV8:BV9"/>
    <mergeCell ref="BF6:BH7"/>
    <mergeCell ref="H6:H9"/>
    <mergeCell ref="X7:Y7"/>
    <mergeCell ref="K7:K9"/>
    <mergeCell ref="R7:S7"/>
    <mergeCell ref="L6:M6"/>
    <mergeCell ref="AV6:AW6"/>
    <mergeCell ref="R8:R9"/>
    <mergeCell ref="BM8:BM9"/>
    <mergeCell ref="AD7:AD9"/>
    <mergeCell ref="P8:P9"/>
    <mergeCell ref="BH8:BH9"/>
    <mergeCell ref="Q8:Q9"/>
    <mergeCell ref="BB8:BB9"/>
    <mergeCell ref="BK8:BK9"/>
    <mergeCell ref="U8:U9"/>
    <mergeCell ref="V8:V9"/>
    <mergeCell ref="W8:W9"/>
    <mergeCell ref="X8:X9"/>
    <mergeCell ref="CQ6:CQ9"/>
    <mergeCell ref="Z7:AA7"/>
    <mergeCell ref="J7:J9"/>
    <mergeCell ref="T6:AA6"/>
    <mergeCell ref="P7:Q7"/>
    <mergeCell ref="T7:U7"/>
    <mergeCell ref="AT6:AU6"/>
    <mergeCell ref="BC8:BC9"/>
    <mergeCell ref="AF7:AG7"/>
    <mergeCell ref="Z8:Z9"/>
    <mergeCell ref="S8:S9"/>
    <mergeCell ref="BB7:BC7"/>
    <mergeCell ref="BD7:BE7"/>
    <mergeCell ref="T8:T9"/>
    <mergeCell ref="AX6:AY6"/>
    <mergeCell ref="AL7:AM7"/>
    <mergeCell ref="AJ7:AK7"/>
    <mergeCell ref="AH7:AI7"/>
    <mergeCell ref="AP7:AQ7"/>
    <mergeCell ref="AC7:AC9"/>
    <mergeCell ref="O7:O9"/>
    <mergeCell ref="AW7:AW9"/>
    <mergeCell ref="CC8:CC9"/>
    <mergeCell ref="M7:M9"/>
  </mergeCells>
  <phoneticPr fontId="98" type="noConversion"/>
  <printOptions horizontalCentered="1" verticalCentered="1"/>
  <pageMargins left="0" right="0.75" top="0.25" bottom="2.25" header="0.3" footer="0.3"/>
  <pageSetup paperSize="9" scale="30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X105"/>
  <sheetViews>
    <sheetView topLeftCell="AD6" zoomScale="70" zoomScaleNormal="70" workbookViewId="0">
      <pane ySplit="1812" topLeftCell="A18" activePane="bottomLeft"/>
      <selection activeCell="U7" sqref="U7:Z8"/>
      <selection pane="bottomLeft" activeCell="AI10" sqref="AI10:AI26"/>
    </sheetView>
  </sheetViews>
  <sheetFormatPr defaultColWidth="9.109375" defaultRowHeight="14.4"/>
  <cols>
    <col min="1" max="1" width="12.5546875" style="73" customWidth="1"/>
    <col min="2" max="2" width="26.44140625" style="73" customWidth="1"/>
    <col min="3" max="3" width="13.6640625" style="74" customWidth="1"/>
    <col min="4" max="4" width="16.88671875" style="74" customWidth="1"/>
    <col min="5" max="5" width="12.88671875" style="75" customWidth="1"/>
    <col min="6" max="6" width="13.6640625" style="74" customWidth="1"/>
    <col min="7" max="7" width="14.109375" style="74" customWidth="1"/>
    <col min="8" max="8" width="11" style="74" customWidth="1"/>
    <col min="9" max="9" width="12.5546875" style="74" customWidth="1"/>
    <col min="10" max="10" width="15.44140625" style="74" customWidth="1"/>
    <col min="11" max="11" width="12.88671875" style="74" customWidth="1"/>
    <col min="12" max="12" width="13" style="74" customWidth="1"/>
    <col min="13" max="13" width="16.6640625" style="74" customWidth="1"/>
    <col min="14" max="14" width="12.88671875" style="74" customWidth="1"/>
    <col min="15" max="15" width="11.6640625" style="74" customWidth="1"/>
    <col min="16" max="16" width="12" style="74" customWidth="1"/>
    <col min="17" max="17" width="12.88671875" style="74" customWidth="1"/>
    <col min="18" max="18" width="13.44140625" style="74" customWidth="1"/>
    <col min="19" max="19" width="12" style="74" customWidth="1"/>
    <col min="20" max="20" width="16.109375" style="74" customWidth="1"/>
    <col min="21" max="21" width="11.6640625" style="74" customWidth="1"/>
    <col min="22" max="22" width="11.88671875" style="74" customWidth="1"/>
    <col min="23" max="23" width="11.5546875" style="74" customWidth="1"/>
    <col min="24" max="24" width="13.109375" style="74" customWidth="1"/>
    <col min="25" max="25" width="11.6640625" style="74" bestFit="1" customWidth="1"/>
    <col min="26" max="26" width="14.109375" style="74" customWidth="1"/>
    <col min="27" max="27" width="10.33203125" style="74" customWidth="1"/>
    <col min="28" max="28" width="11.44140625" style="74" bestFit="1" customWidth="1"/>
    <col min="29" max="29" width="10.109375" style="74" customWidth="1"/>
    <col min="30" max="30" width="11.44140625" style="74" bestFit="1" customWidth="1"/>
    <col min="31" max="31" width="10.109375" style="74" customWidth="1"/>
    <col min="32" max="32" width="13.6640625" style="74" customWidth="1"/>
    <col min="33" max="33" width="11.5546875" style="74" bestFit="1" customWidth="1"/>
    <col min="34" max="34" width="14.109375" style="74" customWidth="1"/>
    <col min="35" max="35" width="11.5546875" style="74" bestFit="1" customWidth="1"/>
    <col min="36" max="36" width="14.6640625" style="74" customWidth="1"/>
    <col min="37" max="37" width="11.6640625" style="74" bestFit="1" customWidth="1"/>
    <col min="38" max="38" width="13.33203125" style="74" customWidth="1"/>
    <col min="39" max="39" width="9.109375" style="74" customWidth="1"/>
    <col min="40" max="40" width="13.33203125" style="74" customWidth="1"/>
    <col min="41" max="41" width="9.109375" style="74" customWidth="1"/>
    <col min="42" max="42" width="13.5546875" style="74" customWidth="1"/>
    <col min="43" max="43" width="12" style="74" customWidth="1"/>
    <col min="44" max="44" width="16.6640625" style="74" customWidth="1"/>
    <col min="45" max="45" width="9.88671875" style="74" customWidth="1"/>
    <col min="46" max="46" width="12.6640625" style="74" customWidth="1"/>
    <col min="47" max="47" width="9.88671875" style="74" customWidth="1"/>
    <col min="48" max="48" width="12.5546875" style="74" customWidth="1"/>
    <col min="49" max="49" width="10" style="74" customWidth="1"/>
    <col min="50" max="50" width="11.88671875" style="74" customWidth="1"/>
    <col min="51" max="51" width="11.5546875" style="74" bestFit="1" customWidth="1"/>
    <col min="52" max="52" width="13.5546875" style="74" customWidth="1"/>
    <col min="53" max="53" width="11.5546875" style="74" bestFit="1" customWidth="1"/>
    <col min="54" max="54" width="14.109375" style="74" customWidth="1"/>
    <col min="55" max="55" width="11.33203125" style="74" customWidth="1"/>
    <col min="56" max="56" width="11.44140625" style="74" bestFit="1" customWidth="1"/>
    <col min="57" max="57" width="9.109375" style="74" customWidth="1"/>
    <col min="58" max="58" width="11.109375" style="74" customWidth="1"/>
    <col min="59" max="59" width="10.88671875" style="74" customWidth="1"/>
    <col min="60" max="60" width="11.6640625" style="74" customWidth="1"/>
    <col min="61" max="61" width="11.44140625" style="74" customWidth="1"/>
    <col min="62" max="62" width="13" style="74" customWidth="1"/>
    <col min="63" max="63" width="13.6640625" style="74" customWidth="1"/>
    <col min="64" max="64" width="14.6640625" style="74" customWidth="1"/>
    <col min="65" max="65" width="12.88671875" style="74" customWidth="1"/>
    <col min="66" max="66" width="13.6640625" style="74" customWidth="1"/>
    <col min="67" max="67" width="16.33203125" style="74" customWidth="1"/>
    <col min="68" max="68" width="12.88671875" style="74" customWidth="1"/>
    <col min="69" max="69" width="13.6640625" style="74" customWidth="1"/>
    <col min="70" max="70" width="16.6640625" style="74" customWidth="1"/>
    <col min="71" max="71" width="12.88671875" style="74" customWidth="1"/>
    <col min="72" max="72" width="13.109375" style="73" bestFit="1" customWidth="1"/>
    <col min="73" max="73" width="12" style="73" customWidth="1"/>
    <col min="74" max="74" width="12.44140625" style="74" customWidth="1"/>
    <col min="75" max="75" width="11.6640625" style="74" customWidth="1"/>
    <col min="76" max="76" width="12.33203125" style="74" customWidth="1"/>
    <col min="77" max="77" width="12" style="74" customWidth="1"/>
    <col min="78" max="78" width="12.109375" style="74" customWidth="1"/>
    <col min="79" max="79" width="12.33203125" style="74" customWidth="1"/>
    <col min="80" max="80" width="13.109375" style="74" customWidth="1"/>
    <col min="81" max="81" width="15" style="74" customWidth="1"/>
    <col min="82" max="82" width="11.44140625" style="74" customWidth="1"/>
    <col min="83" max="84" width="12.88671875" style="74" customWidth="1"/>
    <col min="85" max="85" width="12.109375" style="74" customWidth="1"/>
    <col min="86" max="16384" width="9.109375" style="73"/>
  </cols>
  <sheetData>
    <row r="1" spans="1:91" s="5" customFormat="1" ht="15.6">
      <c r="A1" s="6" t="s">
        <v>361</v>
      </c>
      <c r="B1" s="6" t="s">
        <v>339</v>
      </c>
      <c r="C1" s="6"/>
      <c r="D1" s="7"/>
      <c r="E1" s="6"/>
      <c r="F1" s="8"/>
      <c r="G1" s="3"/>
      <c r="H1" s="3"/>
      <c r="I1" s="3"/>
      <c r="J1" s="6"/>
      <c r="K1" s="2"/>
      <c r="L1" s="2"/>
      <c r="M1" s="2"/>
      <c r="N1" s="2"/>
      <c r="O1" s="2"/>
      <c r="P1" s="7" t="s">
        <v>4</v>
      </c>
      <c r="Q1" s="6" t="s">
        <v>1</v>
      </c>
      <c r="R1" s="8" t="s">
        <v>77</v>
      </c>
      <c r="S1" s="2"/>
      <c r="T1" s="11"/>
      <c r="U1" s="72"/>
      <c r="V1" s="72"/>
      <c r="W1" s="11"/>
      <c r="X1" s="9"/>
      <c r="Y1" s="10"/>
      <c r="Z1" s="10"/>
      <c r="AA1" s="11" t="s">
        <v>4</v>
      </c>
      <c r="AB1" s="9" t="s">
        <v>1</v>
      </c>
      <c r="AC1" s="10" t="s">
        <v>77</v>
      </c>
      <c r="AD1" s="11"/>
      <c r="AE1" s="11"/>
      <c r="AF1" s="11"/>
      <c r="AG1" s="72"/>
      <c r="AH1" s="72"/>
      <c r="AI1" s="11"/>
      <c r="AJ1" s="9"/>
      <c r="AK1" s="10"/>
      <c r="AL1" s="10"/>
      <c r="AM1" s="11"/>
      <c r="AN1" s="9"/>
      <c r="AO1" s="10"/>
      <c r="AP1" s="9"/>
      <c r="AQ1" s="10"/>
      <c r="AR1" s="10"/>
      <c r="AS1" s="72"/>
      <c r="AT1" s="72"/>
      <c r="AU1" s="11"/>
      <c r="AV1" s="9"/>
      <c r="AW1" s="10"/>
      <c r="AX1" s="10"/>
      <c r="AY1" s="11"/>
      <c r="AZ1" s="9"/>
      <c r="BA1" s="10"/>
      <c r="BB1" s="11"/>
      <c r="BC1" s="11"/>
      <c r="BD1" s="11"/>
      <c r="BE1" s="72"/>
      <c r="BF1" s="72"/>
      <c r="BG1" s="11"/>
      <c r="BH1" s="9"/>
      <c r="BI1" s="10"/>
      <c r="BJ1" s="10"/>
      <c r="BK1" s="11"/>
      <c r="BL1" s="9"/>
      <c r="BM1" s="10"/>
      <c r="BN1" s="11"/>
      <c r="BO1" s="9"/>
      <c r="BP1" s="10"/>
      <c r="BQ1" s="72"/>
      <c r="BR1" s="11"/>
      <c r="BS1" s="11"/>
      <c r="BT1" s="9"/>
      <c r="BV1" s="11"/>
      <c r="BW1" s="9"/>
      <c r="BX1" s="10"/>
      <c r="BY1" s="11"/>
      <c r="BZ1" s="11"/>
      <c r="CA1" s="11"/>
      <c r="CB1" s="72"/>
      <c r="CC1" s="72"/>
      <c r="CD1" s="11"/>
      <c r="CE1" s="9"/>
      <c r="CF1" s="10"/>
      <c r="CG1" s="11"/>
    </row>
    <row r="2" spans="1:91" s="5" customFormat="1" ht="15.6">
      <c r="A2" s="6" t="s">
        <v>3</v>
      </c>
      <c r="B2" s="12" t="s">
        <v>666</v>
      </c>
      <c r="C2" s="6"/>
      <c r="D2" s="7"/>
      <c r="E2" s="6"/>
      <c r="F2" s="8"/>
      <c r="G2" s="3"/>
      <c r="H2" s="3"/>
      <c r="I2" s="3"/>
      <c r="J2" s="6"/>
      <c r="K2" s="2"/>
      <c r="L2" s="2"/>
      <c r="M2" s="2"/>
      <c r="N2" s="2"/>
      <c r="O2" s="2"/>
      <c r="P2" s="7" t="s">
        <v>303</v>
      </c>
      <c r="Q2" s="6" t="s">
        <v>1</v>
      </c>
      <c r="R2" s="13" t="s">
        <v>667</v>
      </c>
      <c r="S2" s="8"/>
      <c r="T2" s="11"/>
      <c r="U2" s="72"/>
      <c r="V2" s="72"/>
      <c r="W2" s="11"/>
      <c r="X2" s="9"/>
      <c r="Y2" s="76"/>
      <c r="Z2" s="10"/>
      <c r="AA2" s="11" t="s">
        <v>159</v>
      </c>
      <c r="AB2" s="9" t="s">
        <v>1</v>
      </c>
      <c r="AC2" s="77" t="s">
        <v>621</v>
      </c>
      <c r="AD2" s="11"/>
      <c r="AE2" s="11"/>
      <c r="AF2" s="11"/>
      <c r="AG2" s="72"/>
      <c r="AH2" s="72"/>
      <c r="AI2" s="11"/>
      <c r="AJ2" s="9"/>
      <c r="AK2" s="10"/>
      <c r="AL2" s="10"/>
      <c r="AM2" s="11"/>
      <c r="AN2" s="9"/>
      <c r="AO2" s="77"/>
      <c r="AP2" s="9"/>
      <c r="AQ2" s="10"/>
      <c r="AR2" s="10"/>
      <c r="AS2" s="72"/>
      <c r="AT2" s="72"/>
      <c r="AU2" s="11"/>
      <c r="AV2" s="9"/>
      <c r="AW2" s="10"/>
      <c r="AX2" s="10"/>
      <c r="AY2" s="11"/>
      <c r="AZ2" s="9"/>
      <c r="BA2" s="77"/>
      <c r="BB2" s="11"/>
      <c r="BC2" s="11"/>
      <c r="BD2" s="11"/>
      <c r="BE2" s="72"/>
      <c r="BF2" s="72"/>
      <c r="BG2" s="11"/>
      <c r="BH2" s="9"/>
      <c r="BI2" s="78"/>
      <c r="BJ2" s="10"/>
      <c r="BK2" s="11"/>
      <c r="BL2" s="9"/>
      <c r="BM2" s="77"/>
      <c r="BN2" s="11"/>
      <c r="BO2" s="9"/>
      <c r="BP2" s="10"/>
      <c r="BQ2" s="72"/>
      <c r="BR2" s="11"/>
      <c r="BS2" s="11"/>
      <c r="BT2" s="9"/>
      <c r="BV2" s="11"/>
      <c r="BW2" s="9"/>
      <c r="BX2" s="77"/>
      <c r="BY2" s="11"/>
      <c r="BZ2" s="11"/>
      <c r="CA2" s="11"/>
      <c r="CB2" s="72"/>
      <c r="CC2" s="72"/>
      <c r="CD2" s="11"/>
      <c r="CE2" s="9"/>
      <c r="CF2" s="78"/>
      <c r="CG2" s="11"/>
    </row>
    <row r="3" spans="1:91" s="5" customFormat="1" ht="6.75" customHeight="1">
      <c r="C3" s="2"/>
      <c r="D3" s="17"/>
      <c r="E3" s="18"/>
      <c r="F3" s="19"/>
      <c r="G3" s="2"/>
      <c r="H3" s="3"/>
      <c r="I3" s="3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  <c r="BC3" s="72"/>
      <c r="BD3" s="72"/>
      <c r="BE3" s="72"/>
      <c r="BF3" s="72"/>
      <c r="BG3" s="72"/>
      <c r="BH3" s="72"/>
      <c r="BI3" s="72"/>
      <c r="BJ3" s="72"/>
      <c r="BK3" s="72"/>
      <c r="BL3" s="72"/>
      <c r="BM3" s="72"/>
      <c r="BN3" s="72"/>
      <c r="BO3" s="72"/>
      <c r="BP3" s="72"/>
      <c r="BQ3" s="72"/>
      <c r="BR3" s="72"/>
      <c r="BS3" s="72"/>
      <c r="BV3" s="72"/>
      <c r="BW3" s="72"/>
      <c r="BX3" s="72"/>
      <c r="BY3" s="72"/>
      <c r="BZ3" s="72"/>
      <c r="CA3" s="72"/>
      <c r="CB3" s="72"/>
      <c r="CC3" s="72"/>
      <c r="CD3" s="72"/>
      <c r="CE3" s="72"/>
      <c r="CF3" s="72"/>
      <c r="CG3" s="72"/>
    </row>
    <row r="4" spans="1:91" s="5" customFormat="1" ht="15.6">
      <c r="A4" s="6" t="s">
        <v>185</v>
      </c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2"/>
      <c r="BU4" s="2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</row>
    <row r="5" spans="1:91" s="5" customFormat="1" ht="21.75" customHeight="1">
      <c r="A5" s="21" t="s">
        <v>486</v>
      </c>
      <c r="B5" s="21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>
        <v>1</v>
      </c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>
        <v>2</v>
      </c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>
        <v>3</v>
      </c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>
        <v>4</v>
      </c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>
        <v>5</v>
      </c>
      <c r="BK5" s="3"/>
      <c r="BL5" s="3"/>
      <c r="BM5" s="3"/>
      <c r="BN5" s="3"/>
      <c r="BO5" s="3"/>
      <c r="BP5" s="3"/>
      <c r="BQ5" s="3"/>
      <c r="BR5" s="3"/>
      <c r="BS5" s="3"/>
      <c r="BT5" s="2"/>
      <c r="BU5" s="2">
        <v>6</v>
      </c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>
        <v>7</v>
      </c>
    </row>
    <row r="6" spans="1:91" s="5" customFormat="1" ht="54.75" customHeight="1">
      <c r="A6" s="1117" t="s">
        <v>486</v>
      </c>
      <c r="B6" s="1110" t="s">
        <v>690</v>
      </c>
      <c r="C6" s="1115" t="s">
        <v>280</v>
      </c>
      <c r="D6" s="1115"/>
      <c r="E6" s="1115"/>
      <c r="F6" s="1115" t="s">
        <v>281</v>
      </c>
      <c r="G6" s="1115"/>
      <c r="H6" s="1115"/>
      <c r="I6" s="1115" t="s">
        <v>282</v>
      </c>
      <c r="J6" s="1115"/>
      <c r="K6" s="1115"/>
      <c r="L6" s="1115" t="s">
        <v>267</v>
      </c>
      <c r="M6" s="1115"/>
      <c r="N6" s="1115"/>
      <c r="O6" s="1115" t="s">
        <v>174</v>
      </c>
      <c r="P6" s="1159"/>
      <c r="Q6" s="1159"/>
      <c r="R6" s="1159"/>
      <c r="S6" s="1159"/>
      <c r="T6" s="1159"/>
      <c r="U6" s="1159"/>
      <c r="V6" s="1159"/>
      <c r="W6" s="1159"/>
      <c r="X6" s="1159"/>
      <c r="Y6" s="1159"/>
      <c r="Z6" s="1159"/>
      <c r="AA6" s="1115" t="s">
        <v>177</v>
      </c>
      <c r="AB6" s="1115"/>
      <c r="AC6" s="1115"/>
      <c r="AD6" s="1115"/>
      <c r="AE6" s="1115"/>
      <c r="AF6" s="1115"/>
      <c r="AG6" s="1115" t="s">
        <v>203</v>
      </c>
      <c r="AH6" s="1115"/>
      <c r="AI6" s="1115"/>
      <c r="AJ6" s="1115"/>
      <c r="AK6" s="1115"/>
      <c r="AL6" s="1115"/>
      <c r="AM6" s="1156" t="s">
        <v>204</v>
      </c>
      <c r="AN6" s="1157"/>
      <c r="AO6" s="1157"/>
      <c r="AP6" s="1157"/>
      <c r="AQ6" s="1157"/>
      <c r="AR6" s="1157"/>
      <c r="AS6" s="1157"/>
      <c r="AT6" s="1157"/>
      <c r="AU6" s="1157"/>
      <c r="AV6" s="1157"/>
      <c r="AW6" s="1157"/>
      <c r="AX6" s="1158"/>
      <c r="AY6" s="1115" t="s">
        <v>179</v>
      </c>
      <c r="AZ6" s="1115"/>
      <c r="BA6" s="1115"/>
      <c r="BB6" s="1115"/>
      <c r="BC6" s="1115"/>
      <c r="BD6" s="1115"/>
      <c r="BE6" s="1115" t="s">
        <v>178</v>
      </c>
      <c r="BF6" s="1115"/>
      <c r="BG6" s="1115"/>
      <c r="BH6" s="1115"/>
      <c r="BI6" s="1115"/>
      <c r="BJ6" s="1115"/>
      <c r="BK6" s="1115" t="s">
        <v>307</v>
      </c>
      <c r="BL6" s="1115"/>
      <c r="BM6" s="1115"/>
      <c r="BN6" s="1115" t="s">
        <v>624</v>
      </c>
      <c r="BO6" s="1115"/>
      <c r="BP6" s="1115"/>
      <c r="BQ6" s="1115" t="s">
        <v>625</v>
      </c>
      <c r="BR6" s="1115"/>
      <c r="BS6" s="1115"/>
      <c r="BT6" s="1152" t="s">
        <v>182</v>
      </c>
      <c r="BU6" s="1153"/>
      <c r="BV6" s="1115" t="s">
        <v>183</v>
      </c>
      <c r="BW6" s="1115"/>
      <c r="BX6" s="1115"/>
      <c r="BY6" s="1115"/>
      <c r="BZ6" s="1115"/>
      <c r="CA6" s="1115"/>
      <c r="CB6" s="1115" t="s">
        <v>184</v>
      </c>
      <c r="CC6" s="1115"/>
      <c r="CD6" s="1115"/>
      <c r="CE6" s="1115"/>
      <c r="CF6" s="1115"/>
      <c r="CG6" s="1115"/>
      <c r="CH6" s="73"/>
      <c r="CI6" s="73"/>
      <c r="CJ6" s="73"/>
      <c r="CK6" s="73"/>
      <c r="CL6" s="73"/>
      <c r="CM6" s="73"/>
    </row>
    <row r="7" spans="1:91" s="5" customFormat="1" ht="15.75" customHeight="1">
      <c r="A7" s="1106"/>
      <c r="B7" s="1123"/>
      <c r="C7" s="1116"/>
      <c r="D7" s="1116"/>
      <c r="E7" s="1116"/>
      <c r="F7" s="1116"/>
      <c r="G7" s="1116"/>
      <c r="H7" s="1116"/>
      <c r="I7" s="1116"/>
      <c r="J7" s="1116"/>
      <c r="K7" s="1116"/>
      <c r="L7" s="1116"/>
      <c r="M7" s="1116"/>
      <c r="N7" s="1116"/>
      <c r="O7" s="1142" t="s">
        <v>175</v>
      </c>
      <c r="P7" s="1143"/>
      <c r="Q7" s="1143"/>
      <c r="R7" s="1143"/>
      <c r="S7" s="1143"/>
      <c r="T7" s="1144"/>
      <c r="U7" s="1116" t="s">
        <v>176</v>
      </c>
      <c r="V7" s="1148"/>
      <c r="W7" s="1148"/>
      <c r="X7" s="1148"/>
      <c r="Y7" s="1148"/>
      <c r="Z7" s="1148"/>
      <c r="AA7" s="1116"/>
      <c r="AB7" s="1116"/>
      <c r="AC7" s="1116"/>
      <c r="AD7" s="1116"/>
      <c r="AE7" s="1116"/>
      <c r="AF7" s="1116"/>
      <c r="AG7" s="1116"/>
      <c r="AH7" s="1116"/>
      <c r="AI7" s="1116"/>
      <c r="AJ7" s="1116"/>
      <c r="AK7" s="1116"/>
      <c r="AL7" s="1116"/>
      <c r="AM7" s="1149" t="s">
        <v>291</v>
      </c>
      <c r="AN7" s="1150"/>
      <c r="AO7" s="1150"/>
      <c r="AP7" s="1150"/>
      <c r="AQ7" s="1150"/>
      <c r="AR7" s="1151"/>
      <c r="AS7" s="1149" t="s">
        <v>292</v>
      </c>
      <c r="AT7" s="1150"/>
      <c r="AU7" s="1150"/>
      <c r="AV7" s="1150"/>
      <c r="AW7" s="1150"/>
      <c r="AX7" s="1151"/>
      <c r="AY7" s="1116"/>
      <c r="AZ7" s="1116"/>
      <c r="BA7" s="1116"/>
      <c r="BB7" s="1116"/>
      <c r="BC7" s="1116"/>
      <c r="BD7" s="1116"/>
      <c r="BE7" s="1116"/>
      <c r="BF7" s="1116"/>
      <c r="BG7" s="1116"/>
      <c r="BH7" s="1116"/>
      <c r="BI7" s="1116"/>
      <c r="BJ7" s="1116"/>
      <c r="BK7" s="1116"/>
      <c r="BL7" s="1116"/>
      <c r="BM7" s="1116"/>
      <c r="BN7" s="1116"/>
      <c r="BO7" s="1116"/>
      <c r="BP7" s="1116"/>
      <c r="BQ7" s="1116"/>
      <c r="BR7" s="1116"/>
      <c r="BS7" s="1116"/>
      <c r="BT7" s="1138"/>
      <c r="BU7" s="1154"/>
      <c r="BV7" s="1116"/>
      <c r="BW7" s="1116"/>
      <c r="BX7" s="1116"/>
      <c r="BY7" s="1116"/>
      <c r="BZ7" s="1116"/>
      <c r="CA7" s="1116"/>
      <c r="CB7" s="1116"/>
      <c r="CC7" s="1116"/>
      <c r="CD7" s="1116"/>
      <c r="CE7" s="1116"/>
      <c r="CF7" s="1116"/>
      <c r="CG7" s="1116"/>
    </row>
    <row r="8" spans="1:91" s="5" customFormat="1" ht="18.899999999999999" customHeight="1">
      <c r="A8" s="1106"/>
      <c r="B8" s="1123"/>
      <c r="C8" s="1116"/>
      <c r="D8" s="1116"/>
      <c r="E8" s="1116"/>
      <c r="F8" s="1116"/>
      <c r="G8" s="1116"/>
      <c r="H8" s="1116"/>
      <c r="I8" s="1116"/>
      <c r="J8" s="1116"/>
      <c r="K8" s="1116"/>
      <c r="L8" s="1116"/>
      <c r="M8" s="1116"/>
      <c r="N8" s="1116"/>
      <c r="O8" s="1145"/>
      <c r="P8" s="1146"/>
      <c r="Q8" s="1146"/>
      <c r="R8" s="1146"/>
      <c r="S8" s="1146"/>
      <c r="T8" s="1147"/>
      <c r="U8" s="1148"/>
      <c r="V8" s="1148"/>
      <c r="W8" s="1148"/>
      <c r="X8" s="1148"/>
      <c r="Y8" s="1148"/>
      <c r="Z8" s="1148"/>
      <c r="AA8" s="1116"/>
      <c r="AB8" s="1116"/>
      <c r="AC8" s="1116"/>
      <c r="AD8" s="1116"/>
      <c r="AE8" s="1116"/>
      <c r="AF8" s="1116"/>
      <c r="AG8" s="1116"/>
      <c r="AH8" s="1116"/>
      <c r="AI8" s="1116"/>
      <c r="AJ8" s="1116"/>
      <c r="AK8" s="1116"/>
      <c r="AL8" s="1116"/>
      <c r="AM8" s="1145"/>
      <c r="AN8" s="1146"/>
      <c r="AO8" s="1146"/>
      <c r="AP8" s="1146"/>
      <c r="AQ8" s="1146"/>
      <c r="AR8" s="1147"/>
      <c r="AS8" s="1145"/>
      <c r="AT8" s="1146"/>
      <c r="AU8" s="1146"/>
      <c r="AV8" s="1146"/>
      <c r="AW8" s="1146"/>
      <c r="AX8" s="1147"/>
      <c r="AY8" s="1116"/>
      <c r="AZ8" s="1116"/>
      <c r="BA8" s="1116"/>
      <c r="BB8" s="1116"/>
      <c r="BC8" s="1116"/>
      <c r="BD8" s="1116"/>
      <c r="BE8" s="1116"/>
      <c r="BF8" s="1116"/>
      <c r="BG8" s="1116"/>
      <c r="BH8" s="1116"/>
      <c r="BI8" s="1116"/>
      <c r="BJ8" s="1116"/>
      <c r="BK8" s="1116"/>
      <c r="BL8" s="1116"/>
      <c r="BM8" s="1116"/>
      <c r="BN8" s="1116"/>
      <c r="BO8" s="1116"/>
      <c r="BP8" s="1116"/>
      <c r="BQ8" s="1116"/>
      <c r="BR8" s="1116"/>
      <c r="BS8" s="1116"/>
      <c r="BT8" s="1139"/>
      <c r="BU8" s="1155"/>
      <c r="BV8" s="1116"/>
      <c r="BW8" s="1116"/>
      <c r="BX8" s="1116"/>
      <c r="BY8" s="1116"/>
      <c r="BZ8" s="1116"/>
      <c r="CA8" s="1116"/>
      <c r="CB8" s="1116"/>
      <c r="CC8" s="1116"/>
      <c r="CD8" s="1116"/>
      <c r="CE8" s="1116"/>
      <c r="CF8" s="1116"/>
      <c r="CG8" s="1116"/>
    </row>
    <row r="9" spans="1:91" s="5" customFormat="1" ht="24" customHeight="1" thickBot="1">
      <c r="A9" s="1106"/>
      <c r="B9" s="1123"/>
      <c r="C9" s="79" t="s">
        <v>166</v>
      </c>
      <c r="D9" s="79" t="s">
        <v>167</v>
      </c>
      <c r="E9" s="80" t="s">
        <v>168</v>
      </c>
      <c r="F9" s="81" t="s">
        <v>166</v>
      </c>
      <c r="G9" s="81" t="s">
        <v>167</v>
      </c>
      <c r="H9" s="82" t="s">
        <v>168</v>
      </c>
      <c r="I9" s="81" t="s">
        <v>166</v>
      </c>
      <c r="J9" s="83" t="s">
        <v>167</v>
      </c>
      <c r="K9" s="84" t="s">
        <v>168</v>
      </c>
      <c r="L9" s="81" t="s">
        <v>166</v>
      </c>
      <c r="M9" s="81" t="s">
        <v>167</v>
      </c>
      <c r="N9" s="82" t="s">
        <v>168</v>
      </c>
      <c r="O9" s="25" t="s">
        <v>172</v>
      </c>
      <c r="P9" s="25" t="s">
        <v>11</v>
      </c>
      <c r="Q9" s="25" t="s">
        <v>173</v>
      </c>
      <c r="R9" s="25" t="s">
        <v>11</v>
      </c>
      <c r="S9" s="25" t="s">
        <v>30</v>
      </c>
      <c r="T9" s="26" t="s">
        <v>11</v>
      </c>
      <c r="U9" s="25" t="s">
        <v>172</v>
      </c>
      <c r="V9" s="25" t="s">
        <v>11</v>
      </c>
      <c r="W9" s="25" t="s">
        <v>173</v>
      </c>
      <c r="X9" s="25" t="s">
        <v>11</v>
      </c>
      <c r="Y9" s="25" t="s">
        <v>30</v>
      </c>
      <c r="Z9" s="26" t="s">
        <v>11</v>
      </c>
      <c r="AA9" s="25" t="s">
        <v>172</v>
      </c>
      <c r="AB9" s="25" t="s">
        <v>11</v>
      </c>
      <c r="AC9" s="25" t="s">
        <v>173</v>
      </c>
      <c r="AD9" s="25" t="s">
        <v>11</v>
      </c>
      <c r="AE9" s="25" t="s">
        <v>30</v>
      </c>
      <c r="AF9" s="26" t="s">
        <v>11</v>
      </c>
      <c r="AG9" s="25" t="s">
        <v>172</v>
      </c>
      <c r="AH9" s="25" t="s">
        <v>11</v>
      </c>
      <c r="AI9" s="25" t="s">
        <v>173</v>
      </c>
      <c r="AJ9" s="25" t="s">
        <v>11</v>
      </c>
      <c r="AK9" s="25" t="s">
        <v>30</v>
      </c>
      <c r="AL9" s="26" t="s">
        <v>11</v>
      </c>
      <c r="AM9" s="25" t="s">
        <v>172</v>
      </c>
      <c r="AN9" s="25" t="s">
        <v>11</v>
      </c>
      <c r="AO9" s="25" t="s">
        <v>173</v>
      </c>
      <c r="AP9" s="25" t="s">
        <v>11</v>
      </c>
      <c r="AQ9" s="25" t="s">
        <v>30</v>
      </c>
      <c r="AR9" s="26" t="s">
        <v>11</v>
      </c>
      <c r="AS9" s="25" t="s">
        <v>172</v>
      </c>
      <c r="AT9" s="25" t="s">
        <v>11</v>
      </c>
      <c r="AU9" s="25" t="s">
        <v>173</v>
      </c>
      <c r="AV9" s="25" t="s">
        <v>11</v>
      </c>
      <c r="AW9" s="25" t="s">
        <v>30</v>
      </c>
      <c r="AX9" s="26" t="s">
        <v>11</v>
      </c>
      <c r="AY9" s="25" t="s">
        <v>172</v>
      </c>
      <c r="AZ9" s="25" t="s">
        <v>11</v>
      </c>
      <c r="BA9" s="25" t="s">
        <v>173</v>
      </c>
      <c r="BB9" s="25" t="s">
        <v>11</v>
      </c>
      <c r="BC9" s="25" t="s">
        <v>30</v>
      </c>
      <c r="BD9" s="26" t="s">
        <v>11</v>
      </c>
      <c r="BE9" s="25" t="s">
        <v>172</v>
      </c>
      <c r="BF9" s="25" t="s">
        <v>11</v>
      </c>
      <c r="BG9" s="81" t="s">
        <v>173</v>
      </c>
      <c r="BH9" s="25" t="s">
        <v>11</v>
      </c>
      <c r="BI9" s="81" t="s">
        <v>30</v>
      </c>
      <c r="BJ9" s="26" t="s">
        <v>11</v>
      </c>
      <c r="BK9" s="83" t="s">
        <v>166</v>
      </c>
      <c r="BL9" s="81" t="s">
        <v>167</v>
      </c>
      <c r="BM9" s="82" t="s">
        <v>168</v>
      </c>
      <c r="BN9" s="81" t="s">
        <v>166</v>
      </c>
      <c r="BO9" s="81" t="s">
        <v>167</v>
      </c>
      <c r="BP9" s="82" t="s">
        <v>168</v>
      </c>
      <c r="BQ9" s="81" t="s">
        <v>166</v>
      </c>
      <c r="BR9" s="81" t="s">
        <v>167</v>
      </c>
      <c r="BS9" s="82" t="s">
        <v>168</v>
      </c>
      <c r="BT9" s="85" t="s">
        <v>13</v>
      </c>
      <c r="BU9" s="85" t="s">
        <v>11</v>
      </c>
      <c r="BV9" s="81" t="s">
        <v>172</v>
      </c>
      <c r="BW9" s="81" t="s">
        <v>11</v>
      </c>
      <c r="BX9" s="81" t="s">
        <v>173</v>
      </c>
      <c r="BY9" s="81" t="s">
        <v>11</v>
      </c>
      <c r="BZ9" s="81" t="s">
        <v>30</v>
      </c>
      <c r="CA9" s="26" t="s">
        <v>11</v>
      </c>
      <c r="CB9" s="25" t="s">
        <v>172</v>
      </c>
      <c r="CC9" s="25" t="s">
        <v>11</v>
      </c>
      <c r="CD9" s="25" t="s">
        <v>173</v>
      </c>
      <c r="CE9" s="25" t="s">
        <v>11</v>
      </c>
      <c r="CF9" s="25" t="s">
        <v>30</v>
      </c>
      <c r="CG9" s="26" t="s">
        <v>11</v>
      </c>
    </row>
    <row r="10" spans="1:91" s="86" customFormat="1" ht="35.1" customHeight="1" thickBot="1">
      <c r="A10" s="351">
        <v>1</v>
      </c>
      <c r="B10" s="300" t="s">
        <v>674</v>
      </c>
      <c r="C10" s="38">
        <v>30</v>
      </c>
      <c r="D10" s="38">
        <v>30</v>
      </c>
      <c r="E10" s="540">
        <v>74</v>
      </c>
      <c r="F10" s="38">
        <v>5</v>
      </c>
      <c r="G10" s="38">
        <v>4</v>
      </c>
      <c r="H10" s="338">
        <f>SUM(F10:G10)</f>
        <v>9</v>
      </c>
      <c r="I10" s="543">
        <v>21</v>
      </c>
      <c r="J10" s="540">
        <v>14</v>
      </c>
      <c r="K10" s="38">
        <f>SUM(I10:J10)</f>
        <v>35</v>
      </c>
      <c r="L10" s="543">
        <v>41</v>
      </c>
      <c r="M10" s="540">
        <v>27</v>
      </c>
      <c r="N10" s="38">
        <f>SUM(L10:M10)</f>
        <v>68</v>
      </c>
      <c r="O10" s="87">
        <v>28</v>
      </c>
      <c r="P10" s="88">
        <f t="shared" ref="P10:P26" si="0">O10/C10*100</f>
        <v>93.333333333333329</v>
      </c>
      <c r="Q10" s="87">
        <v>35</v>
      </c>
      <c r="R10" s="88">
        <f t="shared" ref="R10:R26" si="1">Q10/D10*100</f>
        <v>116.66666666666667</v>
      </c>
      <c r="S10" s="89">
        <f t="shared" ref="S10:S16" si="2">SUM(Q10+O10)</f>
        <v>63</v>
      </c>
      <c r="T10" s="88">
        <f t="shared" ref="T10:T26" si="3">S10/E10*100</f>
        <v>85.13513513513513</v>
      </c>
      <c r="U10" s="87">
        <v>28</v>
      </c>
      <c r="V10" s="88">
        <f t="shared" ref="V10:V26" si="4">U10/C10*100</f>
        <v>93.333333333333329</v>
      </c>
      <c r="W10" s="87">
        <v>35</v>
      </c>
      <c r="X10" s="88">
        <f t="shared" ref="X10:X26" si="5">W10/D10*100</f>
        <v>116.66666666666667</v>
      </c>
      <c r="Y10" s="38">
        <f>U10+W10</f>
        <v>63</v>
      </c>
      <c r="Z10" s="88">
        <f t="shared" ref="Z10:Z26" si="6">Y10/E10*100</f>
        <v>85.13513513513513</v>
      </c>
      <c r="AA10" s="87">
        <v>0</v>
      </c>
      <c r="AB10" s="88">
        <f t="shared" ref="AB10:AB19" si="7">AA10/F10*100</f>
        <v>0</v>
      </c>
      <c r="AC10" s="87">
        <v>0</v>
      </c>
      <c r="AD10" s="88">
        <f t="shared" ref="AD10:AD19" si="8">AC10/G10*100</f>
        <v>0</v>
      </c>
      <c r="AE10" s="38">
        <f t="shared" ref="AE10:AE25" si="9">AA10+AC10</f>
        <v>0</v>
      </c>
      <c r="AF10" s="88">
        <f t="shared" ref="AF10:AF25" si="10">AE10/H10*100</f>
        <v>0</v>
      </c>
      <c r="AG10" s="87">
        <v>28</v>
      </c>
      <c r="AH10" s="88">
        <f t="shared" ref="AH10:AH26" si="11">AG10/C10*100</f>
        <v>93.333333333333329</v>
      </c>
      <c r="AI10" s="87">
        <v>35</v>
      </c>
      <c r="AJ10" s="88">
        <f t="shared" ref="AJ10:AJ26" si="12">AI10/D10*100</f>
        <v>116.66666666666667</v>
      </c>
      <c r="AK10" s="89">
        <f t="shared" ref="AK10:AK25" si="13">SUM(AI10+AG10)</f>
        <v>63</v>
      </c>
      <c r="AL10" s="88">
        <f t="shared" ref="AL10:AL26" si="14">AK10/E10*100</f>
        <v>85.13513513513513</v>
      </c>
      <c r="AM10" s="32">
        <v>0</v>
      </c>
      <c r="AN10" s="88">
        <f t="shared" ref="AN10:AN19" si="15">AM10/F10*100</f>
        <v>0</v>
      </c>
      <c r="AO10" s="32">
        <v>0</v>
      </c>
      <c r="AP10" s="88">
        <f t="shared" ref="AP10:AP19" si="16">AO10/G10*100</f>
        <v>0</v>
      </c>
      <c r="AQ10" s="38">
        <f t="shared" ref="AQ10:AQ11" si="17">AM10+AO10</f>
        <v>0</v>
      </c>
      <c r="AR10" s="88">
        <f t="shared" ref="AR10:AR19" si="18">AQ10/H10*100</f>
        <v>0</v>
      </c>
      <c r="AS10" s="32">
        <v>0</v>
      </c>
      <c r="AT10" s="88">
        <v>0</v>
      </c>
      <c r="AU10" s="32">
        <v>0</v>
      </c>
      <c r="AV10" s="88">
        <v>0</v>
      </c>
      <c r="AW10" s="38">
        <v>0</v>
      </c>
      <c r="AX10" s="88">
        <v>0</v>
      </c>
      <c r="AY10" s="87">
        <v>55</v>
      </c>
      <c r="AZ10" s="88">
        <f t="shared" ref="AZ10:AZ26" si="19">AY10/I10*100</f>
        <v>261.90476190476193</v>
      </c>
      <c r="BA10" s="87">
        <v>45</v>
      </c>
      <c r="BB10" s="88">
        <f t="shared" ref="BB10:BB26" si="20">BA10/J10*100</f>
        <v>321.42857142857144</v>
      </c>
      <c r="BC10" s="38">
        <f t="shared" ref="BC10:BC21" si="21">AY10+BA10</f>
        <v>100</v>
      </c>
      <c r="BD10" s="38">
        <f t="shared" ref="BD10:BD26" si="22">BC10/K10*100</f>
        <v>285.71428571428572</v>
      </c>
      <c r="BE10" s="87">
        <v>5</v>
      </c>
      <c r="BF10" s="90">
        <f>BE10/C10*100</f>
        <v>16.666666666666664</v>
      </c>
      <c r="BG10" s="87">
        <v>5</v>
      </c>
      <c r="BH10" s="90">
        <v>0</v>
      </c>
      <c r="BI10" s="38">
        <f t="shared" ref="BI10:BI25" si="23">BG10+BE10</f>
        <v>10</v>
      </c>
      <c r="BJ10" s="90">
        <f>BI10/E10*100</f>
        <v>13.513513513513514</v>
      </c>
      <c r="BK10" s="542">
        <v>133</v>
      </c>
      <c r="BL10" s="542">
        <v>123</v>
      </c>
      <c r="BM10" s="91">
        <f>SUM(BK10:BL10)</f>
        <v>256</v>
      </c>
      <c r="BN10" s="543">
        <v>199</v>
      </c>
      <c r="BO10" s="540">
        <v>131</v>
      </c>
      <c r="BP10" s="91">
        <v>229.2093023255814</v>
      </c>
      <c r="BQ10" s="92">
        <v>57.955190133607402</v>
      </c>
      <c r="BR10" s="92">
        <v>56.462898252826307</v>
      </c>
      <c r="BS10" s="92">
        <v>114.41808838643371</v>
      </c>
      <c r="BT10" s="462">
        <v>236</v>
      </c>
      <c r="BU10" s="37">
        <f t="shared" ref="BU10:BU15" si="24">BT10/BM10*100</f>
        <v>92.1875</v>
      </c>
      <c r="BV10" s="40">
        <v>23</v>
      </c>
      <c r="BW10" s="88">
        <f t="shared" ref="BW10:BW26" si="25">BV10/BN10*100</f>
        <v>11.557788944723619</v>
      </c>
      <c r="BX10" s="93">
        <v>16</v>
      </c>
      <c r="BY10" s="88">
        <f t="shared" ref="BY10:BY26" si="26">BX10/BO10*100</f>
        <v>12.213740458015266</v>
      </c>
      <c r="BZ10" s="38">
        <f t="shared" ref="BZ10:BZ25" si="27">BV10+BX10</f>
        <v>39</v>
      </c>
      <c r="CA10" s="88">
        <f t="shared" ref="CA10:CA26" si="28">BZ10/BP10*100</f>
        <v>17.015016233766232</v>
      </c>
      <c r="CB10" s="35">
        <v>0</v>
      </c>
      <c r="CC10" s="88">
        <f t="shared" ref="CC10:CC11" si="29">CB10/BQ10*100</f>
        <v>0</v>
      </c>
      <c r="CD10" s="35">
        <v>0</v>
      </c>
      <c r="CE10" s="88">
        <f t="shared" ref="CE10:CE11" si="30">CD10/BR10*100</f>
        <v>0</v>
      </c>
      <c r="CF10" s="38">
        <f t="shared" ref="CF10:CF25" si="31">CB10+CD10</f>
        <v>0</v>
      </c>
      <c r="CG10" s="88">
        <f t="shared" ref="CG10:CG11" si="32">CF10/BS10*100</f>
        <v>0</v>
      </c>
    </row>
    <row r="11" spans="1:91" s="86" customFormat="1" ht="35.1" customHeight="1" thickBot="1">
      <c r="A11" s="351">
        <v>2</v>
      </c>
      <c r="B11" s="300" t="s">
        <v>675</v>
      </c>
      <c r="C11" s="38">
        <v>67</v>
      </c>
      <c r="D11" s="38">
        <v>68</v>
      </c>
      <c r="E11" s="541">
        <v>148</v>
      </c>
      <c r="F11" s="38">
        <v>8</v>
      </c>
      <c r="G11" s="38">
        <v>12</v>
      </c>
      <c r="H11" s="338">
        <f t="shared" ref="H11:H26" si="33">SUM(F11:G11)</f>
        <v>20</v>
      </c>
      <c r="I11" s="544">
        <v>18</v>
      </c>
      <c r="J11" s="541">
        <v>14</v>
      </c>
      <c r="K11" s="38">
        <f t="shared" ref="K11:K25" si="34">SUM(I11:J11)</f>
        <v>32</v>
      </c>
      <c r="L11" s="544">
        <v>31</v>
      </c>
      <c r="M11" s="541">
        <v>26</v>
      </c>
      <c r="N11" s="38">
        <f t="shared" ref="N11:N25" si="35">SUM(L11:M11)</f>
        <v>57</v>
      </c>
      <c r="O11" s="87">
        <v>71</v>
      </c>
      <c r="P11" s="88">
        <f t="shared" si="0"/>
        <v>105.97014925373134</v>
      </c>
      <c r="Q11" s="87">
        <v>73</v>
      </c>
      <c r="R11" s="88">
        <f t="shared" si="1"/>
        <v>107.35294117647058</v>
      </c>
      <c r="S11" s="89">
        <f t="shared" si="2"/>
        <v>144</v>
      </c>
      <c r="T11" s="88">
        <f t="shared" si="3"/>
        <v>97.297297297297305</v>
      </c>
      <c r="U11" s="87">
        <v>71</v>
      </c>
      <c r="V11" s="88">
        <f t="shared" si="4"/>
        <v>105.97014925373134</v>
      </c>
      <c r="W11" s="87">
        <v>73</v>
      </c>
      <c r="X11" s="88">
        <f t="shared" si="5"/>
        <v>107.35294117647058</v>
      </c>
      <c r="Y11" s="38">
        <f t="shared" ref="Y11:Y25" si="36">U11+W11</f>
        <v>144</v>
      </c>
      <c r="Z11" s="88">
        <f t="shared" si="6"/>
        <v>97.297297297297305</v>
      </c>
      <c r="AA11" s="87">
        <v>0</v>
      </c>
      <c r="AB11" s="88">
        <f t="shared" si="7"/>
        <v>0</v>
      </c>
      <c r="AC11" s="87"/>
      <c r="AD11" s="88">
        <f t="shared" si="8"/>
        <v>0</v>
      </c>
      <c r="AE11" s="38">
        <f t="shared" si="9"/>
        <v>0</v>
      </c>
      <c r="AF11" s="88">
        <f t="shared" si="10"/>
        <v>0</v>
      </c>
      <c r="AG11" s="87">
        <v>71</v>
      </c>
      <c r="AH11" s="88">
        <f t="shared" si="11"/>
        <v>105.97014925373134</v>
      </c>
      <c r="AI11" s="87">
        <v>73</v>
      </c>
      <c r="AJ11" s="88">
        <f t="shared" si="12"/>
        <v>107.35294117647058</v>
      </c>
      <c r="AK11" s="89">
        <f>SUM(AI11+AG11)</f>
        <v>144</v>
      </c>
      <c r="AL11" s="88">
        <f t="shared" si="14"/>
        <v>97.297297297297305</v>
      </c>
      <c r="AM11" s="32">
        <v>0</v>
      </c>
      <c r="AN11" s="88">
        <f t="shared" si="15"/>
        <v>0</v>
      </c>
      <c r="AO11" s="32">
        <v>0</v>
      </c>
      <c r="AP11" s="88">
        <f t="shared" si="16"/>
        <v>0</v>
      </c>
      <c r="AQ11" s="38">
        <f t="shared" si="17"/>
        <v>0</v>
      </c>
      <c r="AR11" s="88">
        <f t="shared" si="18"/>
        <v>0</v>
      </c>
      <c r="AS11" s="32">
        <v>0</v>
      </c>
      <c r="AT11" s="88">
        <f>AS11/F11*100</f>
        <v>0</v>
      </c>
      <c r="AU11" s="32">
        <v>1</v>
      </c>
      <c r="AV11" s="88">
        <f>AU11/G11*100</f>
        <v>8.3333333333333321</v>
      </c>
      <c r="AW11" s="38">
        <f t="shared" ref="AW11:AW25" si="37">AS11+AU11</f>
        <v>1</v>
      </c>
      <c r="AX11" s="88">
        <f>AW11/H11*100</f>
        <v>5</v>
      </c>
      <c r="AY11" s="87">
        <v>120</v>
      </c>
      <c r="AZ11" s="88">
        <f t="shared" si="19"/>
        <v>666.66666666666674</v>
      </c>
      <c r="BA11" s="87">
        <v>99</v>
      </c>
      <c r="BB11" s="88">
        <f t="shared" si="20"/>
        <v>707.14285714285711</v>
      </c>
      <c r="BC11" s="38">
        <f t="shared" si="21"/>
        <v>219</v>
      </c>
      <c r="BD11" s="38">
        <f t="shared" si="22"/>
        <v>684.375</v>
      </c>
      <c r="BE11" s="87">
        <v>15</v>
      </c>
      <c r="BF11" s="90">
        <f>BE11/C11*100</f>
        <v>22.388059701492537</v>
      </c>
      <c r="BG11" s="87">
        <v>15</v>
      </c>
      <c r="BH11" s="90">
        <f>BG11/D11*100</f>
        <v>22.058823529411764</v>
      </c>
      <c r="BI11" s="38">
        <f t="shared" si="23"/>
        <v>30</v>
      </c>
      <c r="BJ11" s="90">
        <f>BI11/E11*100</f>
        <v>20.27027027027027</v>
      </c>
      <c r="BK11" s="542">
        <v>309</v>
      </c>
      <c r="BL11" s="542">
        <v>305</v>
      </c>
      <c r="BM11" s="91">
        <f t="shared" ref="BM11:BM25" si="38">SUM(BK11:BL11)</f>
        <v>614</v>
      </c>
      <c r="BN11" s="544">
        <v>167</v>
      </c>
      <c r="BO11" s="541">
        <v>150</v>
      </c>
      <c r="BP11" s="91">
        <v>507.53488372093022</v>
      </c>
      <c r="BQ11" s="542">
        <v>69.290913134797222</v>
      </c>
      <c r="BR11" s="542">
        <v>64.879793489040622</v>
      </c>
      <c r="BS11" s="92">
        <v>256.57389516957863</v>
      </c>
      <c r="BT11" s="462">
        <v>634</v>
      </c>
      <c r="BU11" s="37">
        <f t="shared" si="24"/>
        <v>103.25732899022802</v>
      </c>
      <c r="BV11" s="40">
        <v>22</v>
      </c>
      <c r="BW11" s="88">
        <f t="shared" si="25"/>
        <v>13.17365269461078</v>
      </c>
      <c r="BX11" s="93">
        <v>19</v>
      </c>
      <c r="BY11" s="88">
        <f t="shared" si="26"/>
        <v>12.666666666666668</v>
      </c>
      <c r="BZ11" s="38">
        <f t="shared" si="27"/>
        <v>41</v>
      </c>
      <c r="CA11" s="88">
        <f t="shared" si="28"/>
        <v>8.0782624633431084</v>
      </c>
      <c r="CB11" s="35">
        <v>0</v>
      </c>
      <c r="CC11" s="88">
        <f t="shared" si="29"/>
        <v>0</v>
      </c>
      <c r="CD11" s="35">
        <v>0</v>
      </c>
      <c r="CE11" s="88">
        <f t="shared" si="30"/>
        <v>0</v>
      </c>
      <c r="CF11" s="38">
        <f t="shared" si="31"/>
        <v>0</v>
      </c>
      <c r="CG11" s="88">
        <f t="shared" si="32"/>
        <v>0</v>
      </c>
    </row>
    <row r="12" spans="1:91" s="86" customFormat="1" ht="35.1" customHeight="1" thickBot="1">
      <c r="A12" s="351">
        <v>3</v>
      </c>
      <c r="B12" s="411" t="s">
        <v>676</v>
      </c>
      <c r="C12" s="38">
        <v>63</v>
      </c>
      <c r="D12" s="38">
        <v>70</v>
      </c>
      <c r="E12" s="541">
        <v>123</v>
      </c>
      <c r="F12" s="38">
        <v>10</v>
      </c>
      <c r="G12" s="38">
        <v>10</v>
      </c>
      <c r="H12" s="338">
        <f t="shared" si="33"/>
        <v>20</v>
      </c>
      <c r="I12" s="544">
        <v>25</v>
      </c>
      <c r="J12" s="541">
        <v>32</v>
      </c>
      <c r="K12" s="38">
        <f t="shared" si="34"/>
        <v>57</v>
      </c>
      <c r="L12" s="544">
        <v>56</v>
      </c>
      <c r="M12" s="541">
        <v>66</v>
      </c>
      <c r="N12" s="38">
        <f t="shared" si="35"/>
        <v>122</v>
      </c>
      <c r="O12" s="87">
        <v>50</v>
      </c>
      <c r="P12" s="88">
        <v>9.375</v>
      </c>
      <c r="Q12" s="87">
        <v>55</v>
      </c>
      <c r="R12" s="88">
        <v>1.4084507042253522</v>
      </c>
      <c r="S12" s="89">
        <f>SUM(Q12+O12)</f>
        <v>105</v>
      </c>
      <c r="T12" s="88">
        <v>5.1851851851851851</v>
      </c>
      <c r="U12" s="87">
        <v>50</v>
      </c>
      <c r="V12" s="88">
        <v>9.375</v>
      </c>
      <c r="W12" s="87">
        <v>55</v>
      </c>
      <c r="X12" s="88">
        <v>1.4084507042253522</v>
      </c>
      <c r="Y12" s="38">
        <f>SUM(W12+U12)</f>
        <v>105</v>
      </c>
      <c r="Z12" s="88">
        <v>5.1851851851851851</v>
      </c>
      <c r="AA12" s="87">
        <v>0</v>
      </c>
      <c r="AB12" s="88">
        <v>0</v>
      </c>
      <c r="AC12" s="87">
        <v>0</v>
      </c>
      <c r="AD12" s="88">
        <v>0</v>
      </c>
      <c r="AE12" s="38">
        <v>0</v>
      </c>
      <c r="AF12" s="88">
        <v>0</v>
      </c>
      <c r="AG12" s="87">
        <v>50</v>
      </c>
      <c r="AH12" s="88">
        <v>9.375</v>
      </c>
      <c r="AI12" s="87">
        <v>55</v>
      </c>
      <c r="AJ12" s="88">
        <v>1.4084507042253522</v>
      </c>
      <c r="AK12" s="89">
        <f>SUM(AI12+AG12)</f>
        <v>105</v>
      </c>
      <c r="AL12" s="88">
        <v>5.1851851851851851</v>
      </c>
      <c r="AM12" s="32">
        <v>2</v>
      </c>
      <c r="AN12" s="88">
        <v>0</v>
      </c>
      <c r="AO12" s="32">
        <v>0</v>
      </c>
      <c r="AP12" s="88">
        <v>0</v>
      </c>
      <c r="AQ12" s="38"/>
      <c r="AR12" s="88" t="e">
        <v>#REF!</v>
      </c>
      <c r="AS12" s="32">
        <v>0</v>
      </c>
      <c r="AT12" s="88">
        <v>0</v>
      </c>
      <c r="AU12" s="32">
        <v>0</v>
      </c>
      <c r="AV12" s="88">
        <v>0</v>
      </c>
      <c r="AW12" s="38">
        <v>0</v>
      </c>
      <c r="AX12" s="88">
        <v>0</v>
      </c>
      <c r="AY12" s="87">
        <v>55</v>
      </c>
      <c r="AZ12" s="88">
        <v>0.58252427184466016</v>
      </c>
      <c r="BA12" s="87">
        <v>58</v>
      </c>
      <c r="BB12" s="88">
        <v>0.19342359767891684</v>
      </c>
      <c r="BC12" s="38">
        <f>SUM(BA12+AY12)</f>
        <v>113</v>
      </c>
      <c r="BD12" s="38">
        <v>0.38759689922480622</v>
      </c>
      <c r="BE12" s="87">
        <v>0</v>
      </c>
      <c r="BF12" s="90">
        <v>9.375</v>
      </c>
      <c r="BG12" s="87">
        <v>2</v>
      </c>
      <c r="BH12" s="90">
        <v>1.4084507042253522</v>
      </c>
      <c r="BI12" s="38">
        <f>SUM(BG12+BE12)</f>
        <v>2</v>
      </c>
      <c r="BJ12" s="90">
        <v>5.1851851851851851</v>
      </c>
      <c r="BK12" s="542">
        <v>306</v>
      </c>
      <c r="BL12" s="542">
        <v>305</v>
      </c>
      <c r="BM12" s="91">
        <v>646</v>
      </c>
      <c r="BN12" s="544">
        <v>260</v>
      </c>
      <c r="BO12" s="541">
        <v>283</v>
      </c>
      <c r="BP12" s="91">
        <v>5350.0000000000009</v>
      </c>
      <c r="BQ12" s="542">
        <v>153.95818058883316</v>
      </c>
      <c r="BR12" s="542">
        <v>145.433671703198</v>
      </c>
      <c r="BS12" s="38">
        <v>4257.7128468653646</v>
      </c>
      <c r="BT12" s="462">
        <v>642</v>
      </c>
      <c r="BU12" s="37">
        <v>99.380804953560371</v>
      </c>
      <c r="BV12" s="40">
        <v>365</v>
      </c>
      <c r="BW12" s="88">
        <v>100</v>
      </c>
      <c r="BX12" s="93">
        <v>241</v>
      </c>
      <c r="BY12" s="88">
        <v>100</v>
      </c>
      <c r="BZ12" s="38">
        <v>583</v>
      </c>
      <c r="CA12" s="88">
        <v>10.897196261682241</v>
      </c>
      <c r="CB12" s="35">
        <v>4235</v>
      </c>
      <c r="CC12" s="88">
        <v>99.498716678695914</v>
      </c>
      <c r="CD12" s="35">
        <v>2110</v>
      </c>
      <c r="CE12" s="88">
        <v>100</v>
      </c>
      <c r="CF12" s="38">
        <v>4246.9514902363826</v>
      </c>
      <c r="CG12" s="88">
        <v>99.747250295733195</v>
      </c>
    </row>
    <row r="13" spans="1:91" s="86" customFormat="1" ht="35.1" customHeight="1" thickBot="1">
      <c r="A13" s="351">
        <v>4</v>
      </c>
      <c r="B13" s="300" t="s">
        <v>677</v>
      </c>
      <c r="C13" s="38">
        <v>34</v>
      </c>
      <c r="D13" s="38">
        <v>32</v>
      </c>
      <c r="E13" s="541">
        <v>73</v>
      </c>
      <c r="F13" s="38">
        <v>5</v>
      </c>
      <c r="G13" s="38">
        <v>5</v>
      </c>
      <c r="H13" s="338">
        <f t="shared" si="33"/>
        <v>10</v>
      </c>
      <c r="I13" s="544">
        <v>8</v>
      </c>
      <c r="J13" s="541">
        <v>6</v>
      </c>
      <c r="K13" s="38">
        <f t="shared" si="34"/>
        <v>14</v>
      </c>
      <c r="L13" s="544">
        <v>21</v>
      </c>
      <c r="M13" s="541">
        <v>16</v>
      </c>
      <c r="N13" s="38">
        <f t="shared" si="35"/>
        <v>37</v>
      </c>
      <c r="O13" s="87">
        <v>31</v>
      </c>
      <c r="P13" s="88">
        <f t="shared" si="0"/>
        <v>91.17647058823529</v>
      </c>
      <c r="Q13" s="87">
        <v>32</v>
      </c>
      <c r="R13" s="88">
        <f t="shared" si="1"/>
        <v>100</v>
      </c>
      <c r="S13" s="89">
        <f t="shared" si="2"/>
        <v>63</v>
      </c>
      <c r="T13" s="88">
        <f t="shared" si="3"/>
        <v>86.301369863013704</v>
      </c>
      <c r="U13" s="87">
        <v>31</v>
      </c>
      <c r="V13" s="88">
        <f t="shared" si="4"/>
        <v>91.17647058823529</v>
      </c>
      <c r="W13" s="87">
        <v>32</v>
      </c>
      <c r="X13" s="88">
        <f t="shared" si="5"/>
        <v>100</v>
      </c>
      <c r="Y13" s="38">
        <f t="shared" si="36"/>
        <v>63</v>
      </c>
      <c r="Z13" s="88">
        <f t="shared" si="6"/>
        <v>86.301369863013704</v>
      </c>
      <c r="AA13" s="87">
        <v>0</v>
      </c>
      <c r="AB13" s="88">
        <f t="shared" si="7"/>
        <v>0</v>
      </c>
      <c r="AC13" s="87"/>
      <c r="AD13" s="88">
        <f t="shared" si="8"/>
        <v>0</v>
      </c>
      <c r="AE13" s="38">
        <f t="shared" si="9"/>
        <v>0</v>
      </c>
      <c r="AF13" s="88">
        <f t="shared" si="10"/>
        <v>0</v>
      </c>
      <c r="AG13" s="87">
        <v>31</v>
      </c>
      <c r="AH13" s="88">
        <f>AG13/C13*100</f>
        <v>91.17647058823529</v>
      </c>
      <c r="AI13" s="87">
        <v>32</v>
      </c>
      <c r="AJ13" s="88">
        <f t="shared" si="12"/>
        <v>100</v>
      </c>
      <c r="AK13" s="89">
        <f t="shared" si="13"/>
        <v>63</v>
      </c>
      <c r="AL13" s="88">
        <f t="shared" si="14"/>
        <v>86.301369863013704</v>
      </c>
      <c r="AM13" s="32">
        <v>0</v>
      </c>
      <c r="AN13" s="88">
        <f t="shared" si="15"/>
        <v>0</v>
      </c>
      <c r="AO13" s="32">
        <v>0</v>
      </c>
      <c r="AP13" s="88">
        <f t="shared" si="16"/>
        <v>0</v>
      </c>
      <c r="AQ13" s="38">
        <f t="shared" ref="AQ13:AQ25" si="39">AM13+AO13</f>
        <v>0</v>
      </c>
      <c r="AR13" s="88">
        <f t="shared" si="18"/>
        <v>0</v>
      </c>
      <c r="AS13" s="32">
        <v>0</v>
      </c>
      <c r="AT13" s="88">
        <f t="shared" ref="AT13:AT19" si="40">AS13/F13*100</f>
        <v>0</v>
      </c>
      <c r="AU13" s="32">
        <v>0</v>
      </c>
      <c r="AV13" s="88">
        <f t="shared" ref="AV13:AV19" si="41">AU13/G13*100</f>
        <v>0</v>
      </c>
      <c r="AW13" s="38">
        <f t="shared" si="37"/>
        <v>0</v>
      </c>
      <c r="AX13" s="88">
        <f t="shared" ref="AX13:AX19" si="42">AW13/H13*100</f>
        <v>0</v>
      </c>
      <c r="AY13" s="87">
        <v>38</v>
      </c>
      <c r="AZ13" s="88">
        <f t="shared" si="19"/>
        <v>475</v>
      </c>
      <c r="BA13" s="87">
        <v>45</v>
      </c>
      <c r="BB13" s="88">
        <f t="shared" si="20"/>
        <v>750</v>
      </c>
      <c r="BC13" s="38">
        <f t="shared" si="21"/>
        <v>83</v>
      </c>
      <c r="BD13" s="38">
        <f t="shared" si="22"/>
        <v>592.85714285714289</v>
      </c>
      <c r="BE13" s="87">
        <v>0</v>
      </c>
      <c r="BF13" s="90">
        <f>BE13/C13*100</f>
        <v>0</v>
      </c>
      <c r="BG13" s="87">
        <v>2</v>
      </c>
      <c r="BH13" s="90">
        <f t="shared" ref="BH13:BH19" si="43">BG13/D13*100</f>
        <v>6.25</v>
      </c>
      <c r="BI13" s="38">
        <f t="shared" si="23"/>
        <v>2</v>
      </c>
      <c r="BJ13" s="90">
        <f>BI13/E13*100</f>
        <v>2.7397260273972601</v>
      </c>
      <c r="BK13" s="542">
        <v>148</v>
      </c>
      <c r="BL13" s="542">
        <v>146</v>
      </c>
      <c r="BM13" s="91">
        <f t="shared" si="38"/>
        <v>294</v>
      </c>
      <c r="BN13" s="544">
        <v>164</v>
      </c>
      <c r="BO13" s="541">
        <v>139</v>
      </c>
      <c r="BP13" s="91">
        <v>270.1395348837209</v>
      </c>
      <c r="BQ13" s="542">
        <v>151.38896695574516</v>
      </c>
      <c r="BR13" s="542">
        <v>144.61487623248294</v>
      </c>
      <c r="BS13" s="38">
        <v>126.55334018499485</v>
      </c>
      <c r="BT13" s="462">
        <v>673</v>
      </c>
      <c r="BU13" s="37">
        <f t="shared" si="24"/>
        <v>228.91156462585033</v>
      </c>
      <c r="BV13" s="40">
        <v>32</v>
      </c>
      <c r="BW13" s="88">
        <f t="shared" si="25"/>
        <v>19.512195121951219</v>
      </c>
      <c r="BX13" s="93">
        <v>17</v>
      </c>
      <c r="BY13" s="88">
        <f t="shared" si="26"/>
        <v>12.23021582733813</v>
      </c>
      <c r="BZ13" s="38">
        <f t="shared" si="27"/>
        <v>49</v>
      </c>
      <c r="CA13" s="88">
        <f t="shared" si="28"/>
        <v>18.138774104683197</v>
      </c>
      <c r="CB13" s="35">
        <v>1</v>
      </c>
      <c r="CC13" s="88"/>
      <c r="CD13" s="35">
        <v>2</v>
      </c>
      <c r="CE13" s="88">
        <f t="shared" ref="CE13:CE26" si="44">CD13/BR13*100</f>
        <v>1.3829835851636723</v>
      </c>
      <c r="CF13" s="38">
        <f t="shared" si="31"/>
        <v>3</v>
      </c>
      <c r="CG13" s="88">
        <f t="shared" ref="CG13:CG26" si="45">CF13/BS13*100</f>
        <v>2.3705419356096167</v>
      </c>
    </row>
    <row r="14" spans="1:91" s="86" customFormat="1" ht="35.1" customHeight="1" thickBot="1">
      <c r="A14" s="351">
        <v>5</v>
      </c>
      <c r="B14" s="300" t="s">
        <v>678</v>
      </c>
      <c r="C14" s="38">
        <v>59</v>
      </c>
      <c r="D14" s="38">
        <v>66</v>
      </c>
      <c r="E14" s="541">
        <v>112</v>
      </c>
      <c r="F14" s="38">
        <v>7</v>
      </c>
      <c r="G14" s="38">
        <v>12</v>
      </c>
      <c r="H14" s="338">
        <f t="shared" si="33"/>
        <v>19</v>
      </c>
      <c r="I14" s="544">
        <v>25</v>
      </c>
      <c r="J14" s="541">
        <v>33</v>
      </c>
      <c r="K14" s="38">
        <f t="shared" si="34"/>
        <v>58</v>
      </c>
      <c r="L14" s="544">
        <v>58</v>
      </c>
      <c r="M14" s="541">
        <v>67</v>
      </c>
      <c r="N14" s="38">
        <f t="shared" si="35"/>
        <v>125</v>
      </c>
      <c r="O14" s="575">
        <v>54</v>
      </c>
      <c r="P14" s="88">
        <f t="shared" si="0"/>
        <v>91.525423728813564</v>
      </c>
      <c r="Q14" s="575">
        <v>46</v>
      </c>
      <c r="R14" s="88">
        <f t="shared" si="1"/>
        <v>69.696969696969703</v>
      </c>
      <c r="S14" s="89">
        <f t="shared" si="2"/>
        <v>100</v>
      </c>
      <c r="T14" s="88">
        <f t="shared" si="3"/>
        <v>89.285714285714292</v>
      </c>
      <c r="U14" s="575">
        <v>54</v>
      </c>
      <c r="V14" s="88">
        <f t="shared" si="4"/>
        <v>91.525423728813564</v>
      </c>
      <c r="W14" s="575">
        <v>46</v>
      </c>
      <c r="X14" s="88">
        <f t="shared" si="5"/>
        <v>69.696969696969703</v>
      </c>
      <c r="Y14" s="38">
        <f t="shared" si="36"/>
        <v>100</v>
      </c>
      <c r="Z14" s="88">
        <f t="shared" si="6"/>
        <v>89.285714285714292</v>
      </c>
      <c r="AA14" s="87">
        <v>4</v>
      </c>
      <c r="AB14" s="88">
        <f t="shared" si="7"/>
        <v>57.142857142857139</v>
      </c>
      <c r="AC14" s="87">
        <v>3</v>
      </c>
      <c r="AD14" s="88">
        <f t="shared" si="8"/>
        <v>25</v>
      </c>
      <c r="AE14" s="38">
        <f t="shared" si="9"/>
        <v>7</v>
      </c>
      <c r="AF14" s="88">
        <f t="shared" si="10"/>
        <v>36.84210526315789</v>
      </c>
      <c r="AG14" s="575">
        <v>54</v>
      </c>
      <c r="AH14" s="88">
        <f t="shared" si="11"/>
        <v>91.525423728813564</v>
      </c>
      <c r="AI14" s="575">
        <v>46</v>
      </c>
      <c r="AJ14" s="88">
        <f t="shared" si="12"/>
        <v>69.696969696969703</v>
      </c>
      <c r="AK14" s="89">
        <f t="shared" si="13"/>
        <v>100</v>
      </c>
      <c r="AL14" s="88">
        <f t="shared" si="14"/>
        <v>89.285714285714292</v>
      </c>
      <c r="AM14" s="32">
        <v>0</v>
      </c>
      <c r="AN14" s="88">
        <f t="shared" si="15"/>
        <v>0</v>
      </c>
      <c r="AO14" s="32">
        <v>0</v>
      </c>
      <c r="AP14" s="88">
        <f t="shared" si="16"/>
        <v>0</v>
      </c>
      <c r="AQ14" s="38">
        <f t="shared" si="39"/>
        <v>0</v>
      </c>
      <c r="AR14" s="88">
        <f t="shared" si="18"/>
        <v>0</v>
      </c>
      <c r="AS14" s="32">
        <v>0</v>
      </c>
      <c r="AT14" s="88">
        <f t="shared" si="40"/>
        <v>0</v>
      </c>
      <c r="AU14" s="32">
        <v>0</v>
      </c>
      <c r="AV14" s="88">
        <f t="shared" si="41"/>
        <v>0</v>
      </c>
      <c r="AW14" s="38">
        <f t="shared" si="37"/>
        <v>0</v>
      </c>
      <c r="AX14" s="88">
        <f t="shared" si="42"/>
        <v>0</v>
      </c>
      <c r="AY14" s="87">
        <v>70</v>
      </c>
      <c r="AZ14" s="88">
        <f t="shared" si="19"/>
        <v>280</v>
      </c>
      <c r="BA14" s="87">
        <v>69</v>
      </c>
      <c r="BB14" s="88">
        <f t="shared" si="20"/>
        <v>209.09090909090909</v>
      </c>
      <c r="BC14" s="38">
        <f t="shared" si="21"/>
        <v>139</v>
      </c>
      <c r="BD14" s="38">
        <f t="shared" si="22"/>
        <v>239.65517241379311</v>
      </c>
      <c r="BE14" s="87">
        <v>19</v>
      </c>
      <c r="BF14" s="90">
        <f>BE14/C14*100</f>
        <v>32.20338983050847</v>
      </c>
      <c r="BG14" s="87">
        <v>15</v>
      </c>
      <c r="BH14" s="90">
        <f t="shared" si="43"/>
        <v>22.727272727272727</v>
      </c>
      <c r="BI14" s="38">
        <f t="shared" si="23"/>
        <v>34</v>
      </c>
      <c r="BJ14" s="90">
        <f>BI14/E14*100</f>
        <v>30.357142857142854</v>
      </c>
      <c r="BK14" s="542">
        <v>287</v>
      </c>
      <c r="BL14" s="542">
        <v>288</v>
      </c>
      <c r="BM14" s="91">
        <f t="shared" si="38"/>
        <v>575</v>
      </c>
      <c r="BN14" s="544">
        <v>159</v>
      </c>
      <c r="BO14" s="541">
        <v>190</v>
      </c>
      <c r="BP14" s="91">
        <f>SUM(BN14:BO14)</f>
        <v>349</v>
      </c>
      <c r="BQ14" s="542">
        <v>75.402527383203491</v>
      </c>
      <c r="BR14" s="542">
        <v>72.560874809558044</v>
      </c>
      <c r="BS14" s="91">
        <f>SUM(BQ14:BR14)</f>
        <v>147.96340219276152</v>
      </c>
      <c r="BT14" s="462">
        <v>455</v>
      </c>
      <c r="BU14" s="37">
        <f t="shared" si="24"/>
        <v>79.130434782608688</v>
      </c>
      <c r="BV14" s="40">
        <v>34</v>
      </c>
      <c r="BW14" s="88">
        <f t="shared" si="25"/>
        <v>21.383647798742139</v>
      </c>
      <c r="BX14" s="40">
        <v>43</v>
      </c>
      <c r="BY14" s="88">
        <f t="shared" si="26"/>
        <v>22.631578947368421</v>
      </c>
      <c r="BZ14" s="38">
        <f t="shared" si="27"/>
        <v>77</v>
      </c>
      <c r="CA14" s="88">
        <f t="shared" si="28"/>
        <v>22.063037249283667</v>
      </c>
      <c r="CB14" s="35">
        <v>0</v>
      </c>
      <c r="CC14" s="88">
        <f t="shared" ref="CC14:CC25" si="46">CB14/BQ14*100</f>
        <v>0</v>
      </c>
      <c r="CD14" s="35">
        <v>0</v>
      </c>
      <c r="CE14" s="88">
        <f t="shared" si="44"/>
        <v>0</v>
      </c>
      <c r="CF14" s="38">
        <f t="shared" si="31"/>
        <v>0</v>
      </c>
      <c r="CG14" s="88">
        <f t="shared" si="45"/>
        <v>0</v>
      </c>
    </row>
    <row r="15" spans="1:91" s="86" customFormat="1" ht="35.1" customHeight="1" thickBot="1">
      <c r="A15" s="351">
        <v>6</v>
      </c>
      <c r="B15" s="300" t="s">
        <v>679</v>
      </c>
      <c r="C15" s="38">
        <v>88</v>
      </c>
      <c r="D15" s="38">
        <v>86</v>
      </c>
      <c r="E15" s="541">
        <v>140</v>
      </c>
      <c r="F15" s="38">
        <v>13</v>
      </c>
      <c r="G15" s="38">
        <v>13</v>
      </c>
      <c r="H15" s="338">
        <f t="shared" si="33"/>
        <v>26</v>
      </c>
      <c r="I15" s="544">
        <v>35</v>
      </c>
      <c r="J15" s="541">
        <v>25</v>
      </c>
      <c r="K15" s="38">
        <f t="shared" si="34"/>
        <v>60</v>
      </c>
      <c r="L15" s="544">
        <v>91</v>
      </c>
      <c r="M15" s="541">
        <v>86</v>
      </c>
      <c r="N15" s="38">
        <f t="shared" si="35"/>
        <v>177</v>
      </c>
      <c r="O15" s="87">
        <v>62</v>
      </c>
      <c r="P15" s="88">
        <f t="shared" si="0"/>
        <v>70.454545454545453</v>
      </c>
      <c r="Q15" s="87">
        <v>54</v>
      </c>
      <c r="R15" s="88">
        <f t="shared" si="1"/>
        <v>62.790697674418603</v>
      </c>
      <c r="S15" s="89">
        <f t="shared" si="2"/>
        <v>116</v>
      </c>
      <c r="T15" s="88">
        <f t="shared" si="3"/>
        <v>82.857142857142861</v>
      </c>
      <c r="U15" s="87">
        <v>62</v>
      </c>
      <c r="V15" s="88">
        <f t="shared" si="4"/>
        <v>70.454545454545453</v>
      </c>
      <c r="W15" s="87">
        <v>54</v>
      </c>
      <c r="X15" s="88">
        <f t="shared" si="5"/>
        <v>62.790697674418603</v>
      </c>
      <c r="Y15" s="38">
        <f t="shared" si="36"/>
        <v>116</v>
      </c>
      <c r="Z15" s="88">
        <f t="shared" si="6"/>
        <v>82.857142857142861</v>
      </c>
      <c r="AA15" s="87">
        <v>0</v>
      </c>
      <c r="AB15" s="88">
        <f t="shared" si="7"/>
        <v>0</v>
      </c>
      <c r="AC15" s="87"/>
      <c r="AD15" s="88">
        <f t="shared" si="8"/>
        <v>0</v>
      </c>
      <c r="AE15" s="38">
        <f t="shared" si="9"/>
        <v>0</v>
      </c>
      <c r="AF15" s="88">
        <f t="shared" si="10"/>
        <v>0</v>
      </c>
      <c r="AG15" s="87">
        <v>62</v>
      </c>
      <c r="AH15" s="88">
        <f t="shared" si="11"/>
        <v>70.454545454545453</v>
      </c>
      <c r="AI15" s="87">
        <v>54</v>
      </c>
      <c r="AJ15" s="88">
        <f t="shared" si="12"/>
        <v>62.790697674418603</v>
      </c>
      <c r="AK15" s="89">
        <f t="shared" si="13"/>
        <v>116</v>
      </c>
      <c r="AL15" s="88">
        <f t="shared" si="14"/>
        <v>82.857142857142861</v>
      </c>
      <c r="AM15" s="32">
        <v>0</v>
      </c>
      <c r="AN15" s="88">
        <f t="shared" si="15"/>
        <v>0</v>
      </c>
      <c r="AO15" s="32">
        <v>0</v>
      </c>
      <c r="AP15" s="88">
        <f t="shared" si="16"/>
        <v>0</v>
      </c>
      <c r="AQ15" s="38">
        <f t="shared" si="39"/>
        <v>0</v>
      </c>
      <c r="AR15" s="88">
        <f t="shared" si="18"/>
        <v>0</v>
      </c>
      <c r="AS15" s="32">
        <v>0</v>
      </c>
      <c r="AT15" s="88">
        <f t="shared" si="40"/>
        <v>0</v>
      </c>
      <c r="AU15" s="32">
        <v>0</v>
      </c>
      <c r="AV15" s="88">
        <f t="shared" si="41"/>
        <v>0</v>
      </c>
      <c r="AW15" s="38">
        <f t="shared" si="37"/>
        <v>0</v>
      </c>
      <c r="AX15" s="88">
        <f t="shared" si="42"/>
        <v>0</v>
      </c>
      <c r="AY15" s="87">
        <v>86</v>
      </c>
      <c r="AZ15" s="88">
        <f t="shared" si="19"/>
        <v>245.71428571428572</v>
      </c>
      <c r="BA15" s="87">
        <v>75</v>
      </c>
      <c r="BB15" s="88">
        <f t="shared" si="20"/>
        <v>300</v>
      </c>
      <c r="BC15" s="38">
        <f t="shared" si="21"/>
        <v>161</v>
      </c>
      <c r="BD15" s="38">
        <f t="shared" si="22"/>
        <v>268.33333333333331</v>
      </c>
      <c r="BE15" s="87">
        <v>0</v>
      </c>
      <c r="BF15" s="90">
        <f>BE15/C15*100</f>
        <v>0</v>
      </c>
      <c r="BG15" s="87">
        <v>0</v>
      </c>
      <c r="BH15" s="90">
        <f t="shared" si="43"/>
        <v>0</v>
      </c>
      <c r="BI15" s="38">
        <f t="shared" si="23"/>
        <v>0</v>
      </c>
      <c r="BJ15" s="90">
        <f>BI15/E15*100</f>
        <v>0</v>
      </c>
      <c r="BK15" s="542">
        <v>410</v>
      </c>
      <c r="BL15" s="542">
        <v>409</v>
      </c>
      <c r="BM15" s="91">
        <f t="shared" si="38"/>
        <v>819</v>
      </c>
      <c r="BN15" s="544">
        <v>316</v>
      </c>
      <c r="BO15" s="541">
        <v>301</v>
      </c>
      <c r="BP15" s="91">
        <v>667.16279069767438</v>
      </c>
      <c r="BQ15" s="542">
        <v>142.00744444704509</v>
      </c>
      <c r="BR15" s="542">
        <v>136.62187282788358</v>
      </c>
      <c r="BS15" s="38">
        <v>338.05344295991779</v>
      </c>
      <c r="BT15" s="462">
        <v>487</v>
      </c>
      <c r="BU15" s="37">
        <f t="shared" si="24"/>
        <v>59.462759462759465</v>
      </c>
      <c r="BV15" s="40">
        <v>282</v>
      </c>
      <c r="BW15" s="88">
        <f t="shared" si="25"/>
        <v>89.240506329113927</v>
      </c>
      <c r="BX15" s="40">
        <v>269</v>
      </c>
      <c r="BY15" s="88">
        <f t="shared" si="26"/>
        <v>89.368770764119603</v>
      </c>
      <c r="BZ15" s="38">
        <f t="shared" si="27"/>
        <v>551</v>
      </c>
      <c r="CA15" s="88">
        <f t="shared" si="28"/>
        <v>82.588538761851652</v>
      </c>
      <c r="CB15" s="35">
        <v>0</v>
      </c>
      <c r="CC15" s="88">
        <f t="shared" si="46"/>
        <v>0</v>
      </c>
      <c r="CD15" s="35">
        <v>0</v>
      </c>
      <c r="CE15" s="88">
        <f t="shared" si="44"/>
        <v>0</v>
      </c>
      <c r="CF15" s="38">
        <f t="shared" si="31"/>
        <v>0</v>
      </c>
      <c r="CG15" s="88">
        <f t="shared" si="45"/>
        <v>0</v>
      </c>
    </row>
    <row r="16" spans="1:91" s="86" customFormat="1" ht="35.1" customHeight="1" thickBot="1">
      <c r="A16" s="351">
        <v>7</v>
      </c>
      <c r="B16" s="300" t="s">
        <v>680</v>
      </c>
      <c r="C16" s="38">
        <v>30</v>
      </c>
      <c r="D16" s="38">
        <v>30</v>
      </c>
      <c r="E16" s="541">
        <v>67</v>
      </c>
      <c r="F16" s="38">
        <v>4</v>
      </c>
      <c r="G16" s="38">
        <v>5</v>
      </c>
      <c r="H16" s="338">
        <f t="shared" si="33"/>
        <v>9</v>
      </c>
      <c r="I16" s="544">
        <v>9</v>
      </c>
      <c r="J16" s="541">
        <v>9</v>
      </c>
      <c r="K16" s="38">
        <f t="shared" si="34"/>
        <v>18</v>
      </c>
      <c r="L16" s="544">
        <v>18</v>
      </c>
      <c r="M16" s="541">
        <v>18</v>
      </c>
      <c r="N16" s="38">
        <f t="shared" si="35"/>
        <v>36</v>
      </c>
      <c r="O16" s="87">
        <v>35</v>
      </c>
      <c r="P16" s="88">
        <f t="shared" si="0"/>
        <v>116.66666666666667</v>
      </c>
      <c r="Q16" s="87">
        <v>33</v>
      </c>
      <c r="R16" s="88">
        <v>28</v>
      </c>
      <c r="S16" s="89">
        <f t="shared" si="2"/>
        <v>68</v>
      </c>
      <c r="T16" s="88">
        <f t="shared" si="3"/>
        <v>101.49253731343283</v>
      </c>
      <c r="U16" s="87">
        <v>35</v>
      </c>
      <c r="V16" s="88">
        <f t="shared" si="4"/>
        <v>116.66666666666667</v>
      </c>
      <c r="W16" s="87">
        <v>33</v>
      </c>
      <c r="X16" s="88">
        <f t="shared" si="5"/>
        <v>110.00000000000001</v>
      </c>
      <c r="Y16" s="38">
        <f t="shared" si="36"/>
        <v>68</v>
      </c>
      <c r="Z16" s="88">
        <f t="shared" si="6"/>
        <v>101.49253731343283</v>
      </c>
      <c r="AA16" s="87">
        <v>0</v>
      </c>
      <c r="AB16" s="88">
        <f t="shared" si="7"/>
        <v>0</v>
      </c>
      <c r="AC16" s="87"/>
      <c r="AD16" s="88">
        <f t="shared" si="8"/>
        <v>0</v>
      </c>
      <c r="AE16" s="38">
        <f t="shared" si="9"/>
        <v>0</v>
      </c>
      <c r="AF16" s="88">
        <f t="shared" si="10"/>
        <v>0</v>
      </c>
      <c r="AG16" s="87">
        <v>35</v>
      </c>
      <c r="AH16" s="88">
        <f t="shared" si="11"/>
        <v>116.66666666666667</v>
      </c>
      <c r="AI16" s="87">
        <v>33</v>
      </c>
      <c r="AJ16" s="88">
        <f t="shared" si="12"/>
        <v>110.00000000000001</v>
      </c>
      <c r="AK16" s="89">
        <f t="shared" si="13"/>
        <v>68</v>
      </c>
      <c r="AL16" s="88">
        <f t="shared" si="14"/>
        <v>101.49253731343283</v>
      </c>
      <c r="AM16" s="32">
        <v>0</v>
      </c>
      <c r="AN16" s="88">
        <f t="shared" si="15"/>
        <v>0</v>
      </c>
      <c r="AO16" s="32">
        <v>0</v>
      </c>
      <c r="AP16" s="88">
        <f t="shared" si="16"/>
        <v>0</v>
      </c>
      <c r="AQ16" s="38">
        <v>0</v>
      </c>
      <c r="AR16" s="88">
        <f t="shared" si="18"/>
        <v>0</v>
      </c>
      <c r="AS16" s="32">
        <v>0</v>
      </c>
      <c r="AT16" s="88">
        <f t="shared" si="40"/>
        <v>0</v>
      </c>
      <c r="AU16" s="32">
        <v>0</v>
      </c>
      <c r="AV16" s="88">
        <f t="shared" si="41"/>
        <v>0</v>
      </c>
      <c r="AW16" s="38">
        <f t="shared" si="37"/>
        <v>0</v>
      </c>
      <c r="AX16" s="88">
        <f t="shared" si="42"/>
        <v>0</v>
      </c>
      <c r="AY16" s="87">
        <v>558</v>
      </c>
      <c r="AZ16" s="88">
        <f t="shared" si="19"/>
        <v>6200</v>
      </c>
      <c r="BA16" s="87">
        <v>64</v>
      </c>
      <c r="BB16" s="88">
        <f t="shared" si="20"/>
        <v>711.11111111111109</v>
      </c>
      <c r="BC16" s="38">
        <f t="shared" si="21"/>
        <v>622</v>
      </c>
      <c r="BD16" s="38">
        <f t="shared" si="22"/>
        <v>3455.5555555555557</v>
      </c>
      <c r="BE16" s="87">
        <v>0</v>
      </c>
      <c r="BF16" s="90">
        <f>BE16/C16*100</f>
        <v>0</v>
      </c>
      <c r="BG16" s="87">
        <v>0</v>
      </c>
      <c r="BH16" s="90">
        <f t="shared" si="43"/>
        <v>0</v>
      </c>
      <c r="BI16" s="38">
        <f t="shared" si="23"/>
        <v>0</v>
      </c>
      <c r="BJ16" s="90">
        <f>BI16/E16*100</f>
        <v>0</v>
      </c>
      <c r="BK16" s="542">
        <v>134</v>
      </c>
      <c r="BL16" s="542">
        <v>133</v>
      </c>
      <c r="BM16" s="91">
        <f t="shared" si="38"/>
        <v>267</v>
      </c>
      <c r="BN16" s="544">
        <v>80</v>
      </c>
      <c r="BO16" s="541">
        <v>80</v>
      </c>
      <c r="BP16" s="91">
        <v>229.2093023255814</v>
      </c>
      <c r="BQ16" s="542">
        <v>201.91683507314224</v>
      </c>
      <c r="BR16" s="542">
        <v>191.79309144987428</v>
      </c>
      <c r="BS16" s="91">
        <v>115.28489208633093</v>
      </c>
      <c r="BT16" s="462">
        <v>521</v>
      </c>
      <c r="BU16" s="37">
        <f t="shared" ref="BU16:BU25" si="47">BT16/BM16*100</f>
        <v>195.13108614232212</v>
      </c>
      <c r="BV16" s="40">
        <v>123</v>
      </c>
      <c r="BW16" s="88">
        <f t="shared" si="25"/>
        <v>153.75</v>
      </c>
      <c r="BX16" s="93">
        <v>231</v>
      </c>
      <c r="BY16" s="88">
        <f t="shared" si="26"/>
        <v>288.75</v>
      </c>
      <c r="BZ16" s="38">
        <f t="shared" si="27"/>
        <v>354</v>
      </c>
      <c r="CA16" s="88">
        <f t="shared" si="28"/>
        <v>154.44399350649348</v>
      </c>
      <c r="CB16" s="35">
        <v>0</v>
      </c>
      <c r="CC16" s="88">
        <f t="shared" si="46"/>
        <v>0</v>
      </c>
      <c r="CD16" s="35">
        <v>0</v>
      </c>
      <c r="CE16" s="88">
        <f t="shared" si="44"/>
        <v>0</v>
      </c>
      <c r="CF16" s="38">
        <f t="shared" si="31"/>
        <v>0</v>
      </c>
      <c r="CG16" s="88">
        <f t="shared" si="45"/>
        <v>0</v>
      </c>
    </row>
    <row r="17" spans="1:544" s="86" customFormat="1" ht="35.1" customHeight="1" thickBot="1">
      <c r="A17" s="351">
        <v>8</v>
      </c>
      <c r="B17" s="300" t="s">
        <v>681</v>
      </c>
      <c r="C17" s="38">
        <v>56</v>
      </c>
      <c r="D17" s="38">
        <v>58</v>
      </c>
      <c r="E17" s="541">
        <v>125</v>
      </c>
      <c r="F17" s="38">
        <v>8</v>
      </c>
      <c r="G17" s="38">
        <v>9</v>
      </c>
      <c r="H17" s="338">
        <f t="shared" si="33"/>
        <v>17</v>
      </c>
      <c r="I17" s="544">
        <v>16</v>
      </c>
      <c r="J17" s="541">
        <v>12</v>
      </c>
      <c r="K17" s="38">
        <f t="shared" si="34"/>
        <v>28</v>
      </c>
      <c r="L17" s="544">
        <v>59</v>
      </c>
      <c r="M17" s="541">
        <v>28</v>
      </c>
      <c r="N17" s="38">
        <f t="shared" si="35"/>
        <v>87</v>
      </c>
      <c r="O17" s="87">
        <v>53</v>
      </c>
      <c r="P17" s="88">
        <v>18.181818181818183</v>
      </c>
      <c r="Q17" s="87">
        <v>53</v>
      </c>
      <c r="R17" s="88">
        <v>10.16949152542373</v>
      </c>
      <c r="S17" s="89">
        <f>SUM(Q17+O17)</f>
        <v>106</v>
      </c>
      <c r="T17" s="88">
        <v>14.035087719298245</v>
      </c>
      <c r="U17" s="87">
        <v>53</v>
      </c>
      <c r="V17" s="88">
        <v>18.181818181818183</v>
      </c>
      <c r="W17" s="87">
        <v>53</v>
      </c>
      <c r="X17" s="88">
        <v>10.16949152542373</v>
      </c>
      <c r="Y17" s="38">
        <f>SUM(W17+U17)</f>
        <v>106</v>
      </c>
      <c r="Z17" s="88">
        <v>14.035087719298245</v>
      </c>
      <c r="AA17" s="87">
        <v>0</v>
      </c>
      <c r="AB17" s="88">
        <v>0</v>
      </c>
      <c r="AC17" s="87">
        <v>0</v>
      </c>
      <c r="AD17" s="88">
        <v>0</v>
      </c>
      <c r="AE17" s="38">
        <v>0</v>
      </c>
      <c r="AF17" s="88">
        <v>0</v>
      </c>
      <c r="AG17" s="87">
        <v>53</v>
      </c>
      <c r="AH17" s="88">
        <v>18.181818181818183</v>
      </c>
      <c r="AI17" s="87">
        <v>53</v>
      </c>
      <c r="AJ17" s="88">
        <v>10.16949152542373</v>
      </c>
      <c r="AK17" s="89">
        <f>SUM(AI17+AG17)</f>
        <v>106</v>
      </c>
      <c r="AL17" s="88">
        <v>14.035087719298245</v>
      </c>
      <c r="AM17" s="32">
        <v>0</v>
      </c>
      <c r="AN17" s="88">
        <v>0</v>
      </c>
      <c r="AO17" s="32">
        <v>0</v>
      </c>
      <c r="AP17" s="88">
        <v>0</v>
      </c>
      <c r="AQ17" s="38">
        <v>0</v>
      </c>
      <c r="AR17" s="88">
        <v>0</v>
      </c>
      <c r="AS17" s="32">
        <v>0</v>
      </c>
      <c r="AT17" s="88">
        <v>0</v>
      </c>
      <c r="AU17" s="32">
        <v>0</v>
      </c>
      <c r="AV17" s="88">
        <v>0</v>
      </c>
      <c r="AW17" s="38">
        <v>0</v>
      </c>
      <c r="AX17" s="88">
        <v>0</v>
      </c>
      <c r="AY17" s="87">
        <v>103</v>
      </c>
      <c r="AZ17" s="88">
        <v>20</v>
      </c>
      <c r="BA17" s="87">
        <v>59</v>
      </c>
      <c r="BB17" s="88">
        <v>10.714285714285714</v>
      </c>
      <c r="BC17" s="38">
        <f>SUM(BA17+AY17)</f>
        <v>162</v>
      </c>
      <c r="BD17" s="38">
        <v>15.09433962264151</v>
      </c>
      <c r="BE17" s="87">
        <v>23</v>
      </c>
      <c r="BF17" s="90">
        <v>0</v>
      </c>
      <c r="BG17" s="87">
        <v>20</v>
      </c>
      <c r="BH17" s="90">
        <v>0</v>
      </c>
      <c r="BI17" s="38">
        <v>0</v>
      </c>
      <c r="BJ17" s="90">
        <v>0</v>
      </c>
      <c r="BK17" s="542">
        <v>261</v>
      </c>
      <c r="BL17" s="542">
        <v>262</v>
      </c>
      <c r="BM17" s="91">
        <v>542</v>
      </c>
      <c r="BN17" s="544">
        <v>350</v>
      </c>
      <c r="BO17" s="541">
        <v>126</v>
      </c>
      <c r="BP17" s="91">
        <v>469</v>
      </c>
      <c r="BQ17" s="542">
        <v>69.213058176218794</v>
      </c>
      <c r="BR17" s="542">
        <v>65.776569480776146</v>
      </c>
      <c r="BS17" s="38">
        <v>254</v>
      </c>
      <c r="BT17" s="462">
        <v>499</v>
      </c>
      <c r="BU17" s="37">
        <v>9.4095940959409603</v>
      </c>
      <c r="BV17" s="40">
        <v>78</v>
      </c>
      <c r="BW17" s="88">
        <v>12.608695652173912</v>
      </c>
      <c r="BX17" s="93">
        <v>64</v>
      </c>
      <c r="BY17" s="88">
        <v>12.552301255230125</v>
      </c>
      <c r="BZ17" s="38">
        <f>SUM(BV17+BX17)</f>
        <v>142</v>
      </c>
      <c r="CA17" s="88">
        <v>12.579957356076759</v>
      </c>
      <c r="CB17" s="35">
        <v>144</v>
      </c>
      <c r="CC17" s="88">
        <v>17.599999999999998</v>
      </c>
      <c r="CD17" s="35">
        <v>125</v>
      </c>
      <c r="CE17" s="88">
        <v>16.279069767441861</v>
      </c>
      <c r="CF17" s="38">
        <v>43</v>
      </c>
      <c r="CG17" s="88">
        <v>16.929133858267718</v>
      </c>
    </row>
    <row r="18" spans="1:544" s="86" customFormat="1" ht="35.1" customHeight="1" thickBot="1">
      <c r="A18" s="351">
        <v>9</v>
      </c>
      <c r="B18" s="300" t="s">
        <v>682</v>
      </c>
      <c r="C18" s="38">
        <v>42</v>
      </c>
      <c r="D18" s="38">
        <v>42</v>
      </c>
      <c r="E18" s="541">
        <v>84</v>
      </c>
      <c r="F18" s="38">
        <v>7</v>
      </c>
      <c r="G18" s="38">
        <v>6</v>
      </c>
      <c r="H18" s="338">
        <f t="shared" si="33"/>
        <v>13</v>
      </c>
      <c r="I18" s="544">
        <v>22</v>
      </c>
      <c r="J18" s="541">
        <v>13</v>
      </c>
      <c r="K18" s="38">
        <f t="shared" si="34"/>
        <v>35</v>
      </c>
      <c r="L18" s="544">
        <v>36</v>
      </c>
      <c r="M18" s="541">
        <v>27</v>
      </c>
      <c r="N18" s="38">
        <v>160</v>
      </c>
      <c r="O18" s="87">
        <v>32</v>
      </c>
      <c r="P18" s="88">
        <v>8.5714285714285712</v>
      </c>
      <c r="Q18" s="87">
        <v>32</v>
      </c>
      <c r="R18" s="88">
        <v>12.068965517241379</v>
      </c>
      <c r="S18" s="89">
        <f>SUM(Q18+O18)</f>
        <v>64</v>
      </c>
      <c r="T18" s="88">
        <v>11.494252873563218</v>
      </c>
      <c r="U18" s="87">
        <v>32</v>
      </c>
      <c r="V18" s="88">
        <v>8.5714285714285712</v>
      </c>
      <c r="W18" s="87">
        <v>32</v>
      </c>
      <c r="X18" s="88">
        <v>12.068965517241379</v>
      </c>
      <c r="Y18" s="38">
        <f>SUM(W18+U18)</f>
        <v>64</v>
      </c>
      <c r="Z18" s="88">
        <v>11.494252873563218</v>
      </c>
      <c r="AA18" s="87">
        <v>0</v>
      </c>
      <c r="AB18" s="88" t="e">
        <v>#DIV/0!</v>
      </c>
      <c r="AC18" s="87">
        <v>0</v>
      </c>
      <c r="AD18" s="88" t="e">
        <v>#DIV/0!</v>
      </c>
      <c r="AE18" s="38">
        <v>0</v>
      </c>
      <c r="AF18" s="88">
        <v>0</v>
      </c>
      <c r="AG18" s="87">
        <v>32</v>
      </c>
      <c r="AH18" s="88">
        <v>8.5714285714285712</v>
      </c>
      <c r="AI18" s="87">
        <v>32</v>
      </c>
      <c r="AJ18" s="88">
        <v>12.068965517241379</v>
      </c>
      <c r="AK18" s="89">
        <f>SUM(AI18+AG18)</f>
        <v>64</v>
      </c>
      <c r="AL18" s="88">
        <v>11.494252873563218</v>
      </c>
      <c r="AM18" s="32">
        <v>0</v>
      </c>
      <c r="AN18" s="88" t="e">
        <v>#DIV/0!</v>
      </c>
      <c r="AO18" s="32">
        <v>0</v>
      </c>
      <c r="AP18" s="88" t="e">
        <v>#DIV/0!</v>
      </c>
      <c r="AQ18" s="38">
        <v>0</v>
      </c>
      <c r="AR18" s="88">
        <v>0</v>
      </c>
      <c r="AS18" s="32">
        <v>0</v>
      </c>
      <c r="AT18" s="88" t="e">
        <v>#DIV/0!</v>
      </c>
      <c r="AU18" s="32">
        <v>0</v>
      </c>
      <c r="AV18" s="88" t="e">
        <v>#DIV/0!</v>
      </c>
      <c r="AW18" s="38">
        <v>0</v>
      </c>
      <c r="AX18" s="88">
        <v>0</v>
      </c>
      <c r="AY18" s="87">
        <v>45</v>
      </c>
      <c r="AZ18" s="88" t="e">
        <v>#DIV/0!</v>
      </c>
      <c r="BA18" s="87">
        <v>55</v>
      </c>
      <c r="BB18" s="88" t="e">
        <v>#DIV/0!</v>
      </c>
      <c r="BC18" s="38">
        <f>SUM(BA18+AY18)</f>
        <v>100</v>
      </c>
      <c r="BD18" s="38" t="e">
        <v>#DIV/0!</v>
      </c>
      <c r="BE18" s="87">
        <v>5</v>
      </c>
      <c r="BF18" s="90">
        <v>8.5714285714285712</v>
      </c>
      <c r="BG18" s="87">
        <v>2</v>
      </c>
      <c r="BH18" s="90">
        <v>12.068965517241379</v>
      </c>
      <c r="BI18" s="38">
        <f>SUM(BG18+BE18)</f>
        <v>7</v>
      </c>
      <c r="BJ18" s="90">
        <v>11.494252873563218</v>
      </c>
      <c r="BK18" s="542">
        <v>190</v>
      </c>
      <c r="BL18" s="542">
        <v>190</v>
      </c>
      <c r="BM18" s="91">
        <v>398</v>
      </c>
      <c r="BN18" s="544">
        <v>180</v>
      </c>
      <c r="BO18" s="541">
        <v>140</v>
      </c>
      <c r="BP18" s="91">
        <v>324</v>
      </c>
      <c r="BQ18" s="542">
        <v>129.62850603307569</v>
      </c>
      <c r="BR18" s="542">
        <v>124.76883363277041</v>
      </c>
      <c r="BS18" s="38">
        <v>165</v>
      </c>
      <c r="BT18" s="462">
        <v>562</v>
      </c>
      <c r="BU18" s="37">
        <v>86.4321608040201</v>
      </c>
      <c r="BV18" s="40">
        <v>50</v>
      </c>
      <c r="BW18" s="88">
        <v>29.012345679012348</v>
      </c>
      <c r="BX18" s="93">
        <v>35</v>
      </c>
      <c r="BY18" s="88">
        <v>20.37037037037037</v>
      </c>
      <c r="BZ18" s="38">
        <v>80</v>
      </c>
      <c r="CA18" s="88">
        <v>24.691358024691358</v>
      </c>
      <c r="CB18" s="35">
        <v>0</v>
      </c>
      <c r="CC18" s="88">
        <v>0</v>
      </c>
      <c r="CD18" s="35">
        <v>0</v>
      </c>
      <c r="CE18" s="88">
        <v>0</v>
      </c>
      <c r="CF18" s="38">
        <v>0</v>
      </c>
      <c r="CG18" s="88">
        <v>0</v>
      </c>
    </row>
    <row r="19" spans="1:544" s="86" customFormat="1" ht="35.1" customHeight="1" thickBot="1">
      <c r="A19" s="351">
        <v>10</v>
      </c>
      <c r="B19" s="300" t="s">
        <v>683</v>
      </c>
      <c r="C19" s="38">
        <v>55</v>
      </c>
      <c r="D19" s="38">
        <v>39</v>
      </c>
      <c r="E19" s="541">
        <v>75</v>
      </c>
      <c r="F19" s="38">
        <v>8</v>
      </c>
      <c r="G19" s="38">
        <v>6</v>
      </c>
      <c r="H19" s="338">
        <f t="shared" si="33"/>
        <v>14</v>
      </c>
      <c r="I19" s="544">
        <v>8</v>
      </c>
      <c r="J19" s="541">
        <v>8</v>
      </c>
      <c r="K19" s="38">
        <f t="shared" si="34"/>
        <v>16</v>
      </c>
      <c r="L19" s="544">
        <v>32</v>
      </c>
      <c r="M19" s="541">
        <v>25</v>
      </c>
      <c r="N19" s="38">
        <f t="shared" si="35"/>
        <v>57</v>
      </c>
      <c r="O19" s="87">
        <v>26</v>
      </c>
      <c r="P19" s="88">
        <f t="shared" si="0"/>
        <v>47.272727272727273</v>
      </c>
      <c r="Q19" s="87">
        <v>36</v>
      </c>
      <c r="R19" s="88">
        <f t="shared" si="1"/>
        <v>92.307692307692307</v>
      </c>
      <c r="S19" s="89">
        <f t="shared" ref="S19:S25" si="48">SUM(Q19+O19)</f>
        <v>62</v>
      </c>
      <c r="T19" s="88">
        <f t="shared" si="3"/>
        <v>82.666666666666671</v>
      </c>
      <c r="U19" s="87">
        <v>26</v>
      </c>
      <c r="V19" s="88">
        <f t="shared" si="4"/>
        <v>47.272727272727273</v>
      </c>
      <c r="W19" s="87">
        <v>36</v>
      </c>
      <c r="X19" s="88">
        <f t="shared" si="5"/>
        <v>92.307692307692307</v>
      </c>
      <c r="Y19" s="38">
        <f t="shared" si="36"/>
        <v>62</v>
      </c>
      <c r="Z19" s="88">
        <f t="shared" si="6"/>
        <v>82.666666666666671</v>
      </c>
      <c r="AA19" s="87">
        <v>0</v>
      </c>
      <c r="AB19" s="88">
        <f t="shared" si="7"/>
        <v>0</v>
      </c>
      <c r="AC19" s="87"/>
      <c r="AD19" s="88">
        <f t="shared" si="8"/>
        <v>0</v>
      </c>
      <c r="AE19" s="38">
        <f t="shared" si="9"/>
        <v>0</v>
      </c>
      <c r="AF19" s="88">
        <f t="shared" si="10"/>
        <v>0</v>
      </c>
      <c r="AG19" s="87">
        <v>26</v>
      </c>
      <c r="AH19" s="88">
        <f t="shared" si="11"/>
        <v>47.272727272727273</v>
      </c>
      <c r="AI19" s="87">
        <v>36</v>
      </c>
      <c r="AJ19" s="88">
        <f t="shared" si="12"/>
        <v>92.307692307692307</v>
      </c>
      <c r="AK19" s="89">
        <f t="shared" si="13"/>
        <v>62</v>
      </c>
      <c r="AL19" s="88">
        <f t="shared" si="14"/>
        <v>82.666666666666671</v>
      </c>
      <c r="AM19" s="32">
        <v>0</v>
      </c>
      <c r="AN19" s="88">
        <f t="shared" si="15"/>
        <v>0</v>
      </c>
      <c r="AO19" s="32">
        <v>0</v>
      </c>
      <c r="AP19" s="88">
        <f t="shared" si="16"/>
        <v>0</v>
      </c>
      <c r="AQ19" s="38">
        <f t="shared" si="39"/>
        <v>0</v>
      </c>
      <c r="AR19" s="88">
        <f t="shared" si="18"/>
        <v>0</v>
      </c>
      <c r="AS19" s="32">
        <v>0</v>
      </c>
      <c r="AT19" s="88">
        <f t="shared" si="40"/>
        <v>0</v>
      </c>
      <c r="AU19" s="32">
        <v>0</v>
      </c>
      <c r="AV19" s="88">
        <f t="shared" si="41"/>
        <v>0</v>
      </c>
      <c r="AW19" s="38">
        <f t="shared" si="37"/>
        <v>0</v>
      </c>
      <c r="AX19" s="88">
        <f t="shared" si="42"/>
        <v>0</v>
      </c>
      <c r="AY19" s="87">
        <v>55</v>
      </c>
      <c r="AZ19" s="88">
        <f t="shared" si="19"/>
        <v>687.5</v>
      </c>
      <c r="BA19" s="87">
        <v>57</v>
      </c>
      <c r="BB19" s="88">
        <f t="shared" si="20"/>
        <v>712.5</v>
      </c>
      <c r="BC19" s="38">
        <f t="shared" si="21"/>
        <v>112</v>
      </c>
      <c r="BD19" s="38">
        <f t="shared" si="22"/>
        <v>700</v>
      </c>
      <c r="BE19" s="87">
        <v>3</v>
      </c>
      <c r="BF19" s="90">
        <f>BE19/C19*100</f>
        <v>5.4545454545454541</v>
      </c>
      <c r="BG19" s="87">
        <v>1</v>
      </c>
      <c r="BH19" s="90">
        <f t="shared" si="43"/>
        <v>2.5641025641025639</v>
      </c>
      <c r="BI19" s="38">
        <f t="shared" si="23"/>
        <v>4</v>
      </c>
      <c r="BJ19" s="90">
        <f>BI19/E19*100</f>
        <v>5.3333333333333339</v>
      </c>
      <c r="BK19" s="542">
        <v>200</v>
      </c>
      <c r="BL19" s="542">
        <v>199</v>
      </c>
      <c r="BM19" s="91">
        <f t="shared" si="38"/>
        <v>399</v>
      </c>
      <c r="BN19" s="544">
        <v>150</v>
      </c>
      <c r="BO19" s="541">
        <v>135</v>
      </c>
      <c r="BP19" s="91">
        <v>343.81395348837214</v>
      </c>
      <c r="BQ19" s="542">
        <v>95.138759382833925</v>
      </c>
      <c r="BR19" s="542">
        <v>92.484897930291055</v>
      </c>
      <c r="BS19" s="38">
        <v>168.15991778006168</v>
      </c>
      <c r="BT19" s="462">
        <v>550</v>
      </c>
      <c r="BU19" s="37">
        <f t="shared" si="47"/>
        <v>137.84461152882207</v>
      </c>
      <c r="BV19" s="40">
        <v>29</v>
      </c>
      <c r="BW19" s="88">
        <f t="shared" si="25"/>
        <v>19.333333333333332</v>
      </c>
      <c r="BX19" s="93">
        <v>16</v>
      </c>
      <c r="BY19" s="88">
        <f t="shared" si="26"/>
        <v>11.851851851851853</v>
      </c>
      <c r="BZ19" s="38">
        <f t="shared" si="27"/>
        <v>45</v>
      </c>
      <c r="CA19" s="88">
        <f t="shared" si="28"/>
        <v>13.088474025974026</v>
      </c>
      <c r="CB19" s="35">
        <v>0</v>
      </c>
      <c r="CC19" s="88">
        <f t="shared" si="46"/>
        <v>0</v>
      </c>
      <c r="CD19" s="35">
        <v>0</v>
      </c>
      <c r="CE19" s="88">
        <f t="shared" si="44"/>
        <v>0</v>
      </c>
      <c r="CF19" s="38">
        <f t="shared" si="31"/>
        <v>0</v>
      </c>
      <c r="CG19" s="88">
        <f t="shared" si="45"/>
        <v>0</v>
      </c>
    </row>
    <row r="20" spans="1:544" s="95" customFormat="1" ht="35.1" customHeight="1" thickBot="1">
      <c r="A20" s="351">
        <v>11</v>
      </c>
      <c r="B20" s="300" t="s">
        <v>684</v>
      </c>
      <c r="C20" s="38">
        <v>57</v>
      </c>
      <c r="D20" s="38">
        <v>60</v>
      </c>
      <c r="E20" s="541">
        <v>129</v>
      </c>
      <c r="F20" s="38">
        <v>9</v>
      </c>
      <c r="G20" s="38">
        <v>9</v>
      </c>
      <c r="H20" s="338">
        <f t="shared" si="33"/>
        <v>18</v>
      </c>
      <c r="I20" s="544">
        <v>6</v>
      </c>
      <c r="J20" s="541">
        <v>4</v>
      </c>
      <c r="K20" s="38">
        <f t="shared" si="34"/>
        <v>10</v>
      </c>
      <c r="L20" s="544">
        <v>13</v>
      </c>
      <c r="M20" s="541">
        <v>14</v>
      </c>
      <c r="N20" s="38">
        <f t="shared" si="35"/>
        <v>27</v>
      </c>
      <c r="O20" s="87">
        <v>58</v>
      </c>
      <c r="P20" s="88">
        <f t="shared" si="0"/>
        <v>101.75438596491229</v>
      </c>
      <c r="Q20" s="87">
        <v>59</v>
      </c>
      <c r="R20" s="88">
        <f t="shared" si="1"/>
        <v>98.333333333333329</v>
      </c>
      <c r="S20" s="89">
        <f t="shared" si="48"/>
        <v>117</v>
      </c>
      <c r="T20" s="88">
        <f t="shared" si="3"/>
        <v>90.697674418604649</v>
      </c>
      <c r="U20" s="87">
        <v>58</v>
      </c>
      <c r="V20" s="88">
        <f t="shared" si="4"/>
        <v>101.75438596491229</v>
      </c>
      <c r="W20" s="87">
        <v>59</v>
      </c>
      <c r="X20" s="88">
        <f t="shared" si="5"/>
        <v>98.333333333333329</v>
      </c>
      <c r="Y20" s="38">
        <f t="shared" si="36"/>
        <v>117</v>
      </c>
      <c r="Z20" s="88">
        <f t="shared" si="6"/>
        <v>90.697674418604649</v>
      </c>
      <c r="AA20" s="87">
        <v>0</v>
      </c>
      <c r="AB20" s="88">
        <v>0</v>
      </c>
      <c r="AC20" s="87">
        <v>0</v>
      </c>
      <c r="AD20" s="88">
        <v>0</v>
      </c>
      <c r="AE20" s="38">
        <f t="shared" si="9"/>
        <v>0</v>
      </c>
      <c r="AF20" s="88">
        <f t="shared" si="10"/>
        <v>0</v>
      </c>
      <c r="AG20" s="87">
        <v>58</v>
      </c>
      <c r="AH20" s="88">
        <f t="shared" si="11"/>
        <v>101.75438596491229</v>
      </c>
      <c r="AI20" s="87">
        <v>59</v>
      </c>
      <c r="AJ20" s="88">
        <f t="shared" si="12"/>
        <v>98.333333333333329</v>
      </c>
      <c r="AK20" s="89">
        <f t="shared" si="13"/>
        <v>117</v>
      </c>
      <c r="AL20" s="88">
        <f t="shared" si="14"/>
        <v>90.697674418604649</v>
      </c>
      <c r="AM20" s="32">
        <v>0</v>
      </c>
      <c r="AN20" s="88">
        <v>0</v>
      </c>
      <c r="AO20" s="32">
        <v>0</v>
      </c>
      <c r="AP20" s="88">
        <v>0</v>
      </c>
      <c r="AQ20" s="38">
        <f t="shared" si="39"/>
        <v>0</v>
      </c>
      <c r="AR20" s="88">
        <v>0</v>
      </c>
      <c r="AS20" s="32">
        <v>0</v>
      </c>
      <c r="AT20" s="88">
        <v>0</v>
      </c>
      <c r="AU20" s="32">
        <v>0</v>
      </c>
      <c r="AV20" s="88">
        <v>0</v>
      </c>
      <c r="AW20" s="38">
        <f t="shared" si="37"/>
        <v>0</v>
      </c>
      <c r="AX20" s="88">
        <v>0</v>
      </c>
      <c r="AY20" s="87">
        <v>78</v>
      </c>
      <c r="AZ20" s="88">
        <f t="shared" si="19"/>
        <v>1300</v>
      </c>
      <c r="BA20" s="87">
        <v>65</v>
      </c>
      <c r="BB20" s="88">
        <f t="shared" si="20"/>
        <v>1625</v>
      </c>
      <c r="BC20" s="38">
        <f t="shared" si="21"/>
        <v>143</v>
      </c>
      <c r="BD20" s="38">
        <f t="shared" si="22"/>
        <v>1430</v>
      </c>
      <c r="BE20" s="87">
        <v>8</v>
      </c>
      <c r="BF20" s="90">
        <v>0</v>
      </c>
      <c r="BG20" s="87">
        <v>8</v>
      </c>
      <c r="BH20" s="90">
        <v>0</v>
      </c>
      <c r="BI20" s="38">
        <f>SUM(BE20+BG20)</f>
        <v>16</v>
      </c>
      <c r="BJ20" s="90">
        <f>SUM(BI10/E20*100)</f>
        <v>7.7519379844961236</v>
      </c>
      <c r="BK20" s="542">
        <v>268</v>
      </c>
      <c r="BL20" s="542">
        <v>269</v>
      </c>
      <c r="BM20" s="91">
        <f t="shared" si="38"/>
        <v>537</v>
      </c>
      <c r="BN20" s="544">
        <v>208</v>
      </c>
      <c r="BO20" s="541">
        <v>222</v>
      </c>
      <c r="BP20" s="91">
        <f>SUM(BN20:BO20)</f>
        <v>430</v>
      </c>
      <c r="BQ20" s="542">
        <v>99.693274459671727</v>
      </c>
      <c r="BR20" s="542">
        <v>96.305943460294657</v>
      </c>
      <c r="BS20" s="38">
        <f>SUM(BQ20:BR20)</f>
        <v>195.99921791996638</v>
      </c>
      <c r="BT20" s="462">
        <v>576</v>
      </c>
      <c r="BU20" s="312">
        <f>BT20/BM20*100</f>
        <v>107.26256983240224</v>
      </c>
      <c r="BV20" s="40">
        <v>216</v>
      </c>
      <c r="BW20" s="88">
        <f t="shared" si="25"/>
        <v>103.84615384615385</v>
      </c>
      <c r="BX20" s="93">
        <v>209</v>
      </c>
      <c r="BY20" s="88">
        <f t="shared" si="26"/>
        <v>94.14414414414415</v>
      </c>
      <c r="BZ20" s="38">
        <f t="shared" si="27"/>
        <v>425</v>
      </c>
      <c r="CA20" s="88">
        <f t="shared" si="28"/>
        <v>98.837209302325576</v>
      </c>
      <c r="CB20" s="35">
        <v>45</v>
      </c>
      <c r="CC20" s="88">
        <f t="shared" si="46"/>
        <v>45.138451158210835</v>
      </c>
      <c r="CD20" s="35">
        <v>45</v>
      </c>
      <c r="CE20" s="88">
        <f t="shared" si="44"/>
        <v>46.726088113713097</v>
      </c>
      <c r="CF20" s="38">
        <f t="shared" si="31"/>
        <v>90</v>
      </c>
      <c r="CG20" s="88">
        <f t="shared" si="45"/>
        <v>45.918550571334563</v>
      </c>
    </row>
    <row r="21" spans="1:544" s="96" customFormat="1" ht="35.1" customHeight="1" thickBot="1">
      <c r="A21" s="351">
        <v>12</v>
      </c>
      <c r="B21" s="300" t="s">
        <v>685</v>
      </c>
      <c r="C21" s="38">
        <v>48</v>
      </c>
      <c r="D21" s="38">
        <v>50</v>
      </c>
      <c r="E21" s="541">
        <v>109</v>
      </c>
      <c r="F21" s="38">
        <v>8</v>
      </c>
      <c r="G21" s="38">
        <v>7</v>
      </c>
      <c r="H21" s="338">
        <f t="shared" si="33"/>
        <v>15</v>
      </c>
      <c r="I21" s="544">
        <v>12</v>
      </c>
      <c r="J21" s="541">
        <v>12</v>
      </c>
      <c r="K21" s="38">
        <f t="shared" si="34"/>
        <v>24</v>
      </c>
      <c r="L21" s="544">
        <v>15</v>
      </c>
      <c r="M21" s="541">
        <v>7</v>
      </c>
      <c r="N21" s="38">
        <f t="shared" si="35"/>
        <v>22</v>
      </c>
      <c r="O21" s="87">
        <v>53</v>
      </c>
      <c r="P21" s="88">
        <f t="shared" si="0"/>
        <v>110.41666666666667</v>
      </c>
      <c r="Q21" s="87">
        <v>48</v>
      </c>
      <c r="R21" s="88">
        <f t="shared" si="1"/>
        <v>96</v>
      </c>
      <c r="S21" s="89">
        <f t="shared" si="48"/>
        <v>101</v>
      </c>
      <c r="T21" s="88">
        <f>'Form 2'!U2721/E21*100</f>
        <v>0</v>
      </c>
      <c r="U21" s="87">
        <v>53</v>
      </c>
      <c r="V21" s="97">
        <f t="shared" si="4"/>
        <v>110.41666666666667</v>
      </c>
      <c r="W21" s="87">
        <v>48</v>
      </c>
      <c r="X21" s="97">
        <f t="shared" si="5"/>
        <v>96</v>
      </c>
      <c r="Y21" s="94">
        <f t="shared" si="36"/>
        <v>101</v>
      </c>
      <c r="Z21" s="97">
        <f t="shared" si="6"/>
        <v>92.660550458715591</v>
      </c>
      <c r="AA21" s="87">
        <v>3</v>
      </c>
      <c r="AB21" s="88">
        <f t="shared" ref="AB21:AB26" si="49">AA21/F21*100</f>
        <v>37.5</v>
      </c>
      <c r="AC21" s="87">
        <v>1</v>
      </c>
      <c r="AD21" s="88">
        <f t="shared" ref="AD21:AD26" si="50">AC21/G21*100</f>
        <v>14.285714285714285</v>
      </c>
      <c r="AE21" s="38">
        <f t="shared" si="9"/>
        <v>4</v>
      </c>
      <c r="AF21" s="88">
        <f t="shared" si="10"/>
        <v>26.666666666666668</v>
      </c>
      <c r="AG21" s="87">
        <v>53</v>
      </c>
      <c r="AH21" s="88">
        <f t="shared" si="11"/>
        <v>110.41666666666667</v>
      </c>
      <c r="AI21" s="87">
        <v>48</v>
      </c>
      <c r="AJ21" s="88">
        <f t="shared" si="12"/>
        <v>96</v>
      </c>
      <c r="AK21" s="89">
        <f t="shared" si="13"/>
        <v>101</v>
      </c>
      <c r="AL21" s="88">
        <f t="shared" si="14"/>
        <v>92.660550458715591</v>
      </c>
      <c r="AM21" s="32">
        <v>0</v>
      </c>
      <c r="AN21" s="88">
        <f t="shared" ref="AN21:AN26" si="51">AM21/F21*100</f>
        <v>0</v>
      </c>
      <c r="AO21" s="32">
        <v>0</v>
      </c>
      <c r="AP21" s="88">
        <f t="shared" ref="AP21:AP26" si="52">AO21/G21*100</f>
        <v>0</v>
      </c>
      <c r="AQ21" s="38">
        <f t="shared" si="39"/>
        <v>0</v>
      </c>
      <c r="AR21" s="88">
        <f t="shared" ref="AR21:AR26" si="53">AQ21/H21*100</f>
        <v>0</v>
      </c>
      <c r="AS21" s="32">
        <v>0</v>
      </c>
      <c r="AT21" s="88">
        <f t="shared" ref="AT21:AT26" si="54">AS21/F21*100</f>
        <v>0</v>
      </c>
      <c r="AU21" s="32">
        <v>0</v>
      </c>
      <c r="AV21" s="88">
        <f t="shared" ref="AV21:AV26" si="55">AU21/G21*100</f>
        <v>0</v>
      </c>
      <c r="AW21" s="38">
        <f t="shared" si="37"/>
        <v>0</v>
      </c>
      <c r="AX21" s="88">
        <f t="shared" ref="AX21:AX26" si="56">AW21/H21*100</f>
        <v>0</v>
      </c>
      <c r="AY21" s="87">
        <v>67</v>
      </c>
      <c r="AZ21" s="88">
        <f t="shared" si="19"/>
        <v>558.33333333333326</v>
      </c>
      <c r="BA21" s="87">
        <v>75</v>
      </c>
      <c r="BB21" s="88">
        <f t="shared" si="20"/>
        <v>625</v>
      </c>
      <c r="BC21" s="38">
        <f t="shared" si="21"/>
        <v>142</v>
      </c>
      <c r="BD21" s="38">
        <f t="shared" si="22"/>
        <v>591.66666666666674</v>
      </c>
      <c r="BE21" s="87">
        <v>0</v>
      </c>
      <c r="BF21" s="90">
        <v>0</v>
      </c>
      <c r="BG21" s="87">
        <v>0</v>
      </c>
      <c r="BH21" s="90">
        <f t="shared" ref="BH21:BH26" si="57">BG21/D21*100</f>
        <v>0</v>
      </c>
      <c r="BI21" s="38">
        <f t="shared" si="23"/>
        <v>0</v>
      </c>
      <c r="BJ21" s="90">
        <f t="shared" ref="BJ21:BJ26" si="58">BI21/E21*100</f>
        <v>0</v>
      </c>
      <c r="BK21" s="542">
        <v>223</v>
      </c>
      <c r="BL21" s="542">
        <v>223</v>
      </c>
      <c r="BM21" s="91">
        <f t="shared" si="38"/>
        <v>446</v>
      </c>
      <c r="BN21" s="544">
        <v>227</v>
      </c>
      <c r="BO21" s="541">
        <v>241</v>
      </c>
      <c r="BP21" s="91">
        <v>368.37209302325584</v>
      </c>
      <c r="BQ21" s="542">
        <v>136.40188742939856</v>
      </c>
      <c r="BR21" s="542">
        <v>124.37893102766799</v>
      </c>
      <c r="BS21" s="38">
        <v>187.22959917780065</v>
      </c>
      <c r="BT21" s="462">
        <v>665</v>
      </c>
      <c r="BU21" s="37">
        <f t="shared" si="47"/>
        <v>149.1031390134529</v>
      </c>
      <c r="BV21" s="40">
        <v>28</v>
      </c>
      <c r="BW21" s="88">
        <f t="shared" si="25"/>
        <v>12.334801762114537</v>
      </c>
      <c r="BX21" s="93">
        <v>44</v>
      </c>
      <c r="BY21" s="88">
        <f t="shared" si="26"/>
        <v>18.257261410788381</v>
      </c>
      <c r="BZ21" s="38">
        <f t="shared" si="27"/>
        <v>72</v>
      </c>
      <c r="CA21" s="88">
        <f t="shared" si="28"/>
        <v>19.545454545454543</v>
      </c>
      <c r="CB21" s="35">
        <v>0</v>
      </c>
      <c r="CC21" s="88">
        <f t="shared" si="46"/>
        <v>0</v>
      </c>
      <c r="CD21" s="35">
        <v>0</v>
      </c>
      <c r="CE21" s="88">
        <f t="shared" si="44"/>
        <v>0</v>
      </c>
      <c r="CF21" s="38">
        <f t="shared" si="31"/>
        <v>0</v>
      </c>
      <c r="CG21" s="88">
        <f t="shared" si="45"/>
        <v>0</v>
      </c>
      <c r="CJ21" s="98"/>
    </row>
    <row r="22" spans="1:544" s="99" customFormat="1" ht="35.1" customHeight="1" thickBot="1">
      <c r="A22" s="351">
        <v>13</v>
      </c>
      <c r="B22" s="300" t="s">
        <v>686</v>
      </c>
      <c r="C22" s="38">
        <v>61.635000000000005</v>
      </c>
      <c r="D22" s="38">
        <v>58.852500000000006</v>
      </c>
      <c r="E22" s="541">
        <v>103</v>
      </c>
      <c r="F22" s="38">
        <v>9.2452500000000004</v>
      </c>
      <c r="G22" s="38">
        <v>8.8278750000000006</v>
      </c>
      <c r="H22" s="338">
        <v>18.073125000000001</v>
      </c>
      <c r="I22" s="544">
        <v>12</v>
      </c>
      <c r="J22" s="541">
        <v>19</v>
      </c>
      <c r="K22" s="38">
        <v>130.12649999999999</v>
      </c>
      <c r="L22" s="544">
        <v>39</v>
      </c>
      <c r="M22" s="541">
        <v>30</v>
      </c>
      <c r="N22" s="38">
        <v>105</v>
      </c>
      <c r="O22" s="87">
        <v>44</v>
      </c>
      <c r="P22" s="88">
        <v>9.7347286444390342</v>
      </c>
      <c r="Q22" s="87">
        <v>48</v>
      </c>
      <c r="R22" s="88">
        <v>3.3983263242852892</v>
      </c>
      <c r="S22" s="38">
        <f>O22+Q22</f>
        <v>92</v>
      </c>
      <c r="T22" s="100">
        <v>6.6396929142027172</v>
      </c>
      <c r="U22" s="87">
        <v>44</v>
      </c>
      <c r="V22" s="100">
        <v>9.7347286444390342</v>
      </c>
      <c r="W22" s="87">
        <v>48</v>
      </c>
      <c r="X22" s="100">
        <v>3.3983263242852892</v>
      </c>
      <c r="Y22" s="101">
        <f>U22+W22</f>
        <v>92</v>
      </c>
      <c r="Z22" s="100">
        <v>6.6396929142027172</v>
      </c>
      <c r="AA22" s="87">
        <v>5</v>
      </c>
      <c r="AB22" s="88">
        <v>0</v>
      </c>
      <c r="AC22" s="87">
        <v>8</v>
      </c>
      <c r="AD22" s="88">
        <v>0</v>
      </c>
      <c r="AE22" s="38">
        <v>0</v>
      </c>
      <c r="AF22" s="88">
        <v>0</v>
      </c>
      <c r="AG22" s="87">
        <v>44</v>
      </c>
      <c r="AH22" s="88">
        <v>9.7347286444390342</v>
      </c>
      <c r="AI22" s="87">
        <v>48</v>
      </c>
      <c r="AJ22" s="88">
        <v>3.3983263242852892</v>
      </c>
      <c r="AK22" s="38">
        <f>AG22+AI22</f>
        <v>92</v>
      </c>
      <c r="AL22" s="88">
        <v>6.6396929142027172</v>
      </c>
      <c r="AM22" s="32">
        <v>0</v>
      </c>
      <c r="AN22" s="88">
        <v>0</v>
      </c>
      <c r="AO22" s="32">
        <v>0</v>
      </c>
      <c r="AP22" s="88">
        <v>0</v>
      </c>
      <c r="AQ22" s="38">
        <v>0</v>
      </c>
      <c r="AR22" s="88">
        <v>0</v>
      </c>
      <c r="AS22" s="32">
        <v>0</v>
      </c>
      <c r="AT22" s="88">
        <v>0</v>
      </c>
      <c r="AU22" s="32">
        <v>0</v>
      </c>
      <c r="AV22" s="88">
        <v>0</v>
      </c>
      <c r="AW22" s="38">
        <v>0</v>
      </c>
      <c r="AX22" s="88">
        <v>0</v>
      </c>
      <c r="AY22" s="87">
        <v>78</v>
      </c>
      <c r="AZ22" s="88">
        <v>93.140922215311775</v>
      </c>
      <c r="BA22" s="87">
        <v>66</v>
      </c>
      <c r="BB22" s="88">
        <v>80.238260434513762</v>
      </c>
      <c r="BC22" s="38">
        <v>113</v>
      </c>
      <c r="BD22" s="38">
        <v>86.838576308438334</v>
      </c>
      <c r="BE22" s="87">
        <v>6</v>
      </c>
      <c r="BF22" s="90">
        <v>9.7347286444390342</v>
      </c>
      <c r="BG22" s="87">
        <v>8</v>
      </c>
      <c r="BH22" s="90">
        <v>3.3983263242852892</v>
      </c>
      <c r="BI22" s="38">
        <f>BE22+BG22</f>
        <v>14</v>
      </c>
      <c r="BJ22" s="90">
        <v>6.6396929142027172</v>
      </c>
      <c r="BK22" s="542">
        <v>276</v>
      </c>
      <c r="BL22" s="542">
        <v>276</v>
      </c>
      <c r="BM22" s="38">
        <v>668.02351999999996</v>
      </c>
      <c r="BN22" s="544">
        <v>288</v>
      </c>
      <c r="BO22" s="541">
        <v>218</v>
      </c>
      <c r="BP22" s="38">
        <v>8448</v>
      </c>
      <c r="BQ22" s="542">
        <v>112.46148766653326</v>
      </c>
      <c r="BR22" s="542">
        <v>106.17047936938556</v>
      </c>
      <c r="BS22" s="38">
        <v>268.22367000000003</v>
      </c>
      <c r="BT22" s="462">
        <v>543</v>
      </c>
      <c r="BU22" s="37">
        <v>16.915572074468276</v>
      </c>
      <c r="BV22" s="40">
        <v>110</v>
      </c>
      <c r="BW22" s="88">
        <f t="shared" si="25"/>
        <v>38.194444444444443</v>
      </c>
      <c r="BX22" s="93">
        <v>123</v>
      </c>
      <c r="BY22" s="88">
        <v>2.9133112269066794</v>
      </c>
      <c r="BZ22" s="38">
        <v>233</v>
      </c>
      <c r="CA22" s="88">
        <v>2.7580492424242422</v>
      </c>
      <c r="CB22" s="35">
        <v>0</v>
      </c>
      <c r="CC22" s="88">
        <v>0</v>
      </c>
      <c r="CD22" s="35">
        <v>0</v>
      </c>
      <c r="CE22" s="88">
        <v>0</v>
      </c>
      <c r="CF22" s="38">
        <v>0</v>
      </c>
      <c r="CG22" s="88">
        <v>0</v>
      </c>
      <c r="CH22" s="86"/>
      <c r="CI22" s="86"/>
      <c r="CJ22" s="86"/>
      <c r="CK22" s="86"/>
      <c r="CL22" s="86"/>
      <c r="CM22" s="86"/>
      <c r="CN22" s="86"/>
    </row>
    <row r="23" spans="1:544" s="86" customFormat="1" ht="35.1" customHeight="1" thickBot="1">
      <c r="A23" s="351">
        <v>14</v>
      </c>
      <c r="B23" s="300" t="s">
        <v>687</v>
      </c>
      <c r="C23" s="38">
        <v>154</v>
      </c>
      <c r="D23" s="38">
        <v>138</v>
      </c>
      <c r="E23" s="541">
        <v>207</v>
      </c>
      <c r="F23" s="38">
        <v>23.099999999999998</v>
      </c>
      <c r="G23" s="38">
        <v>20.7</v>
      </c>
      <c r="H23" s="338">
        <f t="shared" si="33"/>
        <v>43.8</v>
      </c>
      <c r="I23" s="544">
        <v>88</v>
      </c>
      <c r="J23" s="541">
        <v>64</v>
      </c>
      <c r="K23" s="38">
        <f t="shared" si="34"/>
        <v>152</v>
      </c>
      <c r="L23" s="544">
        <v>161</v>
      </c>
      <c r="M23" s="541">
        <v>112</v>
      </c>
      <c r="N23" s="38">
        <f t="shared" si="35"/>
        <v>273</v>
      </c>
      <c r="O23" s="87">
        <v>98</v>
      </c>
      <c r="P23" s="88">
        <v>5.8441558441558437</v>
      </c>
      <c r="Q23" s="87">
        <v>89</v>
      </c>
      <c r="R23" s="88">
        <v>4.3478260869565215</v>
      </c>
      <c r="S23" s="89">
        <f>SUM(O23+Q23)</f>
        <v>187</v>
      </c>
      <c r="T23" s="104">
        <v>5.1369863013698627</v>
      </c>
      <c r="U23" s="87">
        <v>98</v>
      </c>
      <c r="V23" s="104">
        <v>5.8441558441558437</v>
      </c>
      <c r="W23" s="87">
        <v>89</v>
      </c>
      <c r="X23" s="104">
        <v>4.3478260869565215</v>
      </c>
      <c r="Y23" s="103">
        <f>SUM(W23+U23)</f>
        <v>187</v>
      </c>
      <c r="Z23" s="104">
        <v>5.1369863013698627</v>
      </c>
      <c r="AA23" s="87">
        <v>0</v>
      </c>
      <c r="AB23" s="88">
        <v>0</v>
      </c>
      <c r="AC23" s="87">
        <v>0</v>
      </c>
      <c r="AD23" s="88">
        <v>0</v>
      </c>
      <c r="AE23" s="38">
        <v>0</v>
      </c>
      <c r="AF23" s="88">
        <v>0</v>
      </c>
      <c r="AG23" s="87">
        <v>98</v>
      </c>
      <c r="AH23" s="88">
        <v>5.8441558441558437</v>
      </c>
      <c r="AI23" s="87">
        <v>89</v>
      </c>
      <c r="AJ23" s="88">
        <v>4.3478260869565215</v>
      </c>
      <c r="AK23" s="89">
        <f>SUM(AI23+AG23)</f>
        <v>187</v>
      </c>
      <c r="AL23" s="88">
        <v>5.1369863013698627</v>
      </c>
      <c r="AM23" s="32">
        <v>0</v>
      </c>
      <c r="AN23" s="88">
        <v>0</v>
      </c>
      <c r="AO23" s="32">
        <v>0</v>
      </c>
      <c r="AP23" s="88">
        <v>4.83</v>
      </c>
      <c r="AQ23" s="38">
        <f>AM23+AO23</f>
        <v>0</v>
      </c>
      <c r="AR23" s="88">
        <v>2.2799999999999998</v>
      </c>
      <c r="AS23" s="32">
        <v>0</v>
      </c>
      <c r="AT23" s="88">
        <v>0</v>
      </c>
      <c r="AU23" s="32">
        <v>0</v>
      </c>
      <c r="AV23" s="88">
        <v>4.83</v>
      </c>
      <c r="AW23" s="38">
        <f>AS23+AU23</f>
        <v>0</v>
      </c>
      <c r="AX23" s="88">
        <v>2.2799999999999998</v>
      </c>
      <c r="AY23" s="87">
        <v>227</v>
      </c>
      <c r="AZ23" s="88">
        <v>7.664233576642336</v>
      </c>
      <c r="BA23" s="87">
        <v>221</v>
      </c>
      <c r="BB23" s="88">
        <v>7.2992700729926998</v>
      </c>
      <c r="BC23" s="38">
        <f>SUM(AY23+BA23)</f>
        <v>448</v>
      </c>
      <c r="BD23" s="38">
        <v>15.073529411764705</v>
      </c>
      <c r="BE23" s="87">
        <v>92</v>
      </c>
      <c r="BF23" s="90">
        <v>5.8441558441558437</v>
      </c>
      <c r="BG23" s="87">
        <v>85</v>
      </c>
      <c r="BH23" s="90">
        <v>4.3478260869565215</v>
      </c>
      <c r="BI23" s="38">
        <f>SUM(BG23+BE23)</f>
        <v>177</v>
      </c>
      <c r="BJ23" s="90">
        <v>5.1369863013698627</v>
      </c>
      <c r="BK23" s="542">
        <v>685</v>
      </c>
      <c r="BL23" s="542">
        <v>683</v>
      </c>
      <c r="BM23" s="91">
        <v>1388</v>
      </c>
      <c r="BN23" s="544">
        <v>733</v>
      </c>
      <c r="BO23" s="541">
        <v>579</v>
      </c>
      <c r="BP23" s="91">
        <v>1116</v>
      </c>
      <c r="BQ23" s="542">
        <v>137.10258205660438</v>
      </c>
      <c r="BR23" s="542">
        <v>131.12424609593964</v>
      </c>
      <c r="BS23" s="38">
        <v>651</v>
      </c>
      <c r="BT23" s="462">
        <v>1093</v>
      </c>
      <c r="BU23" s="37">
        <v>9.1498559077809798</v>
      </c>
      <c r="BV23" s="40">
        <v>445</v>
      </c>
      <c r="BW23" s="88">
        <f t="shared" si="25"/>
        <v>60.709413369713502</v>
      </c>
      <c r="BX23" s="93">
        <v>407</v>
      </c>
      <c r="BY23" s="88">
        <v>8.7813620071684575</v>
      </c>
      <c r="BZ23" s="103">
        <f>BV23+BX23</f>
        <v>852</v>
      </c>
      <c r="CA23" s="88">
        <v>9.5878136200716852</v>
      </c>
      <c r="CB23" s="35">
        <v>0</v>
      </c>
      <c r="CC23" s="88" t="s">
        <v>851</v>
      </c>
      <c r="CD23" s="35">
        <v>0</v>
      </c>
      <c r="CE23" s="88" t="s">
        <v>852</v>
      </c>
      <c r="CF23" s="38">
        <v>50</v>
      </c>
      <c r="CG23" s="88" t="s">
        <v>853</v>
      </c>
      <c r="DF23" s="105"/>
    </row>
    <row r="24" spans="1:544" s="86" customFormat="1" ht="35.1" customHeight="1" thickBot="1">
      <c r="A24" s="351">
        <v>15</v>
      </c>
      <c r="B24" s="300" t="s">
        <v>688</v>
      </c>
      <c r="C24" s="38">
        <v>121</v>
      </c>
      <c r="D24" s="38">
        <v>126</v>
      </c>
      <c r="E24" s="541">
        <v>300</v>
      </c>
      <c r="F24" s="38">
        <v>17</v>
      </c>
      <c r="G24" s="38">
        <v>20</v>
      </c>
      <c r="H24" s="338">
        <v>37</v>
      </c>
      <c r="I24" s="544">
        <v>35</v>
      </c>
      <c r="J24" s="541">
        <v>30</v>
      </c>
      <c r="K24" s="38">
        <v>270</v>
      </c>
      <c r="L24" s="544">
        <v>125</v>
      </c>
      <c r="M24" s="541">
        <v>115</v>
      </c>
      <c r="N24" s="38">
        <v>104</v>
      </c>
      <c r="O24" s="87">
        <v>104</v>
      </c>
      <c r="P24" s="88">
        <v>4.9586776859504136</v>
      </c>
      <c r="Q24" s="87">
        <v>90</v>
      </c>
      <c r="R24" s="88">
        <v>3.1746031746031744</v>
      </c>
      <c r="S24" s="38">
        <f>SUM(O24+Q24)</f>
        <v>194</v>
      </c>
      <c r="T24" s="88">
        <v>4.048582995951417</v>
      </c>
      <c r="U24" s="87">
        <v>104</v>
      </c>
      <c r="V24" s="104">
        <v>5.8441558441558437</v>
      </c>
      <c r="W24" s="87">
        <v>90</v>
      </c>
      <c r="X24" s="88">
        <v>0</v>
      </c>
      <c r="Y24" s="38">
        <f>U24+W24</f>
        <v>194</v>
      </c>
      <c r="Z24" s="88">
        <v>0</v>
      </c>
      <c r="AA24" s="87">
        <v>0</v>
      </c>
      <c r="AB24" s="88">
        <v>0</v>
      </c>
      <c r="AC24" s="87">
        <v>1</v>
      </c>
      <c r="AD24" s="88">
        <v>0</v>
      </c>
      <c r="AE24" s="38">
        <v>0</v>
      </c>
      <c r="AF24" s="88">
        <v>0</v>
      </c>
      <c r="AG24" s="87">
        <v>104</v>
      </c>
      <c r="AH24" s="88">
        <v>4.9586776859504136</v>
      </c>
      <c r="AI24" s="87">
        <v>90</v>
      </c>
      <c r="AJ24" s="88">
        <v>3.1746031746031744</v>
      </c>
      <c r="AK24" s="38">
        <f>SUM(AG24+AI24)</f>
        <v>194</v>
      </c>
      <c r="AL24" s="88">
        <v>4.048582995951417</v>
      </c>
      <c r="AM24" s="32">
        <v>1</v>
      </c>
      <c r="AN24" s="88">
        <v>0</v>
      </c>
      <c r="AO24" s="32">
        <v>0</v>
      </c>
      <c r="AP24" s="88">
        <v>0</v>
      </c>
      <c r="AQ24" s="38">
        <v>0</v>
      </c>
      <c r="AR24" s="88">
        <v>0</v>
      </c>
      <c r="AS24" s="32">
        <v>2</v>
      </c>
      <c r="AT24" s="88">
        <v>0</v>
      </c>
      <c r="AU24" s="32">
        <v>1</v>
      </c>
      <c r="AV24" s="88">
        <v>0</v>
      </c>
      <c r="AW24" s="38">
        <v>0</v>
      </c>
      <c r="AX24" s="88">
        <v>0</v>
      </c>
      <c r="AY24" s="87">
        <v>91</v>
      </c>
      <c r="AZ24" s="88">
        <v>26.612903225806448</v>
      </c>
      <c r="BA24" s="87">
        <v>86</v>
      </c>
      <c r="BB24" s="88">
        <v>30.136986301369863</v>
      </c>
      <c r="BC24" s="38">
        <f>SUM(AY24+BA24)</f>
        <v>177</v>
      </c>
      <c r="BD24" s="38">
        <v>28.518518518518519</v>
      </c>
      <c r="BE24" s="87">
        <v>44</v>
      </c>
      <c r="BF24" s="90">
        <v>3.3057851239669422</v>
      </c>
      <c r="BG24" s="87">
        <v>31</v>
      </c>
      <c r="BH24" s="90">
        <v>4.7619047619047619</v>
      </c>
      <c r="BI24" s="38">
        <f>SUM(BE24+BG24)</f>
        <v>75</v>
      </c>
      <c r="BJ24" s="90">
        <v>4.048582995951417</v>
      </c>
      <c r="BK24" s="542">
        <v>578</v>
      </c>
      <c r="BL24" s="542">
        <v>577</v>
      </c>
      <c r="BM24" s="38">
        <v>1175</v>
      </c>
      <c r="BN24" s="544">
        <v>455</v>
      </c>
      <c r="BO24" s="541">
        <v>451</v>
      </c>
      <c r="BP24" s="38">
        <v>945</v>
      </c>
      <c r="BQ24" s="542">
        <v>329.63789462104654</v>
      </c>
      <c r="BR24" s="542">
        <v>321.66964920948618</v>
      </c>
      <c r="BS24" s="38">
        <v>234</v>
      </c>
      <c r="BT24" s="462">
        <v>985</v>
      </c>
      <c r="BU24" s="37">
        <v>6.5531914893617023</v>
      </c>
      <c r="BV24" s="40">
        <v>398</v>
      </c>
      <c r="BW24" s="88">
        <f t="shared" si="25"/>
        <v>87.472527472527474</v>
      </c>
      <c r="BX24" s="93">
        <v>392</v>
      </c>
      <c r="BY24" s="88">
        <v>11.538461538461538</v>
      </c>
      <c r="BZ24" s="103">
        <f>SUM(BV24+BX24)</f>
        <v>790</v>
      </c>
      <c r="CA24" s="88">
        <v>11.005291005291005</v>
      </c>
      <c r="CB24" s="35">
        <v>88</v>
      </c>
      <c r="CC24" s="88">
        <v>20.512820512820511</v>
      </c>
      <c r="CD24" s="35">
        <v>96</v>
      </c>
      <c r="CE24" s="88">
        <v>22.222222222222221</v>
      </c>
      <c r="CF24" s="274">
        <f>SUM(CB24+CD24)</f>
        <v>184</v>
      </c>
      <c r="CG24" s="88">
        <v>21.367521367521366</v>
      </c>
      <c r="CH24" s="339"/>
    </row>
    <row r="25" spans="1:544" s="86" customFormat="1" ht="35.1" customHeight="1" thickBot="1">
      <c r="A25" s="351">
        <v>16</v>
      </c>
      <c r="B25" s="300" t="s">
        <v>689</v>
      </c>
      <c r="C25" s="38">
        <v>175</v>
      </c>
      <c r="D25" s="94">
        <v>178</v>
      </c>
      <c r="E25" s="541">
        <v>304</v>
      </c>
      <c r="F25" s="38">
        <v>26</v>
      </c>
      <c r="G25" s="38">
        <v>27</v>
      </c>
      <c r="H25" s="338">
        <f t="shared" si="33"/>
        <v>53</v>
      </c>
      <c r="I25" s="544">
        <v>69</v>
      </c>
      <c r="J25" s="541">
        <v>58</v>
      </c>
      <c r="K25" s="38">
        <f t="shared" si="34"/>
        <v>127</v>
      </c>
      <c r="L25" s="543">
        <v>147</v>
      </c>
      <c r="M25" s="540">
        <v>117</v>
      </c>
      <c r="N25" s="38">
        <f t="shared" si="35"/>
        <v>264</v>
      </c>
      <c r="O25" s="87">
        <v>142</v>
      </c>
      <c r="P25" s="97">
        <f t="shared" si="0"/>
        <v>81.142857142857139</v>
      </c>
      <c r="Q25" s="87">
        <v>145</v>
      </c>
      <c r="R25" s="97">
        <f t="shared" si="1"/>
        <v>81.460674157303373</v>
      </c>
      <c r="S25" s="89">
        <f t="shared" si="48"/>
        <v>287</v>
      </c>
      <c r="T25" s="97">
        <f t="shared" si="3"/>
        <v>94.407894736842096</v>
      </c>
      <c r="U25" s="87">
        <v>142</v>
      </c>
      <c r="V25" s="97">
        <f t="shared" si="4"/>
        <v>81.142857142857139</v>
      </c>
      <c r="W25" s="87">
        <v>145</v>
      </c>
      <c r="X25" s="97">
        <f t="shared" si="5"/>
        <v>81.460674157303373</v>
      </c>
      <c r="Y25" s="94">
        <f t="shared" si="36"/>
        <v>287</v>
      </c>
      <c r="Z25" s="97">
        <f t="shared" si="6"/>
        <v>94.407894736842096</v>
      </c>
      <c r="AA25" s="87">
        <v>0</v>
      </c>
      <c r="AB25" s="97">
        <f t="shared" si="49"/>
        <v>0</v>
      </c>
      <c r="AC25" s="106">
        <v>1</v>
      </c>
      <c r="AD25" s="88">
        <f t="shared" si="50"/>
        <v>3.7037037037037033</v>
      </c>
      <c r="AE25" s="94">
        <f t="shared" si="9"/>
        <v>1</v>
      </c>
      <c r="AF25" s="88">
        <f t="shared" si="10"/>
        <v>1.8867924528301887</v>
      </c>
      <c r="AG25" s="87">
        <v>142</v>
      </c>
      <c r="AH25" s="97">
        <f t="shared" si="11"/>
        <v>81.142857142857139</v>
      </c>
      <c r="AI25" s="87">
        <v>145</v>
      </c>
      <c r="AJ25" s="97">
        <f t="shared" si="12"/>
        <v>81.460674157303373</v>
      </c>
      <c r="AK25" s="89">
        <f t="shared" si="13"/>
        <v>287</v>
      </c>
      <c r="AL25" s="97">
        <f t="shared" si="14"/>
        <v>94.407894736842096</v>
      </c>
      <c r="AM25" s="32">
        <v>0</v>
      </c>
      <c r="AN25" s="97">
        <f t="shared" si="51"/>
        <v>0</v>
      </c>
      <c r="AO25" s="32">
        <v>3</v>
      </c>
      <c r="AP25" s="97">
        <f t="shared" si="52"/>
        <v>11.111111111111111</v>
      </c>
      <c r="AQ25" s="38">
        <f t="shared" si="39"/>
        <v>3</v>
      </c>
      <c r="AR25" s="97">
        <f t="shared" si="53"/>
        <v>5.6603773584905666</v>
      </c>
      <c r="AS25" s="32">
        <v>0</v>
      </c>
      <c r="AT25" s="97">
        <f t="shared" si="54"/>
        <v>0</v>
      </c>
      <c r="AU25" s="32">
        <v>0</v>
      </c>
      <c r="AV25" s="97">
        <f t="shared" si="55"/>
        <v>0</v>
      </c>
      <c r="AW25" s="38">
        <f t="shared" si="37"/>
        <v>0</v>
      </c>
      <c r="AX25" s="97">
        <f t="shared" si="56"/>
        <v>0</v>
      </c>
      <c r="AY25" s="87">
        <v>119</v>
      </c>
      <c r="AZ25" s="97">
        <f t="shared" si="19"/>
        <v>172.46376811594203</v>
      </c>
      <c r="BA25" s="87">
        <v>121</v>
      </c>
      <c r="BB25" s="97">
        <f t="shared" si="20"/>
        <v>208.62068965517241</v>
      </c>
      <c r="BC25" s="94">
        <f>SUM(AY25+BA25)</f>
        <v>240</v>
      </c>
      <c r="BD25" s="94">
        <f t="shared" si="22"/>
        <v>188.97637795275591</v>
      </c>
      <c r="BE25" s="87">
        <v>9</v>
      </c>
      <c r="BF25" s="107">
        <v>9</v>
      </c>
      <c r="BG25" s="87">
        <v>8</v>
      </c>
      <c r="BH25" s="107">
        <f t="shared" si="57"/>
        <v>4.4943820224719104</v>
      </c>
      <c r="BI25" s="38">
        <f t="shared" si="23"/>
        <v>17</v>
      </c>
      <c r="BJ25" s="90">
        <f t="shared" si="58"/>
        <v>5.5921052631578947</v>
      </c>
      <c r="BK25" s="542">
        <v>675</v>
      </c>
      <c r="BL25" s="542">
        <v>673</v>
      </c>
      <c r="BM25" s="91">
        <f t="shared" si="38"/>
        <v>1348</v>
      </c>
      <c r="BN25" s="544">
        <v>755</v>
      </c>
      <c r="BO25" s="541">
        <v>637</v>
      </c>
      <c r="BP25" s="91">
        <f t="shared" ref="BP25" si="59">SUM(BN25:BO25)</f>
        <v>1392</v>
      </c>
      <c r="BQ25" s="542">
        <v>290.3989954975209</v>
      </c>
      <c r="BR25" s="542">
        <v>261.03979411606184</v>
      </c>
      <c r="BS25" s="94">
        <v>551.28715313463522</v>
      </c>
      <c r="BT25" s="462">
        <v>567</v>
      </c>
      <c r="BU25" s="37">
        <f t="shared" si="47"/>
        <v>42.062314540059347</v>
      </c>
      <c r="BV25" s="40">
        <v>1163</v>
      </c>
      <c r="BW25" s="88">
        <f t="shared" si="25"/>
        <v>154.03973509933775</v>
      </c>
      <c r="BX25" s="93">
        <v>303</v>
      </c>
      <c r="BY25" s="97">
        <f t="shared" si="26"/>
        <v>47.566718995290422</v>
      </c>
      <c r="BZ25" s="94">
        <f t="shared" si="27"/>
        <v>1466</v>
      </c>
      <c r="CA25" s="97">
        <f t="shared" si="28"/>
        <v>105.31609195402298</v>
      </c>
      <c r="CB25" s="35">
        <v>0</v>
      </c>
      <c r="CC25" s="88">
        <f t="shared" si="46"/>
        <v>0</v>
      </c>
      <c r="CD25" s="35">
        <v>0</v>
      </c>
      <c r="CE25" s="97">
        <f t="shared" si="44"/>
        <v>0</v>
      </c>
      <c r="CF25" s="94">
        <f t="shared" si="31"/>
        <v>0</v>
      </c>
      <c r="CG25" s="88">
        <f t="shared" si="45"/>
        <v>0</v>
      </c>
      <c r="CH25" s="108"/>
      <c r="CI25" s="108"/>
      <c r="CJ25" s="108"/>
      <c r="CK25" s="108"/>
      <c r="CL25" s="108"/>
      <c r="CM25" s="108"/>
      <c r="CN25" s="108"/>
    </row>
    <row r="26" spans="1:544" s="109" customFormat="1" ht="35.1" customHeight="1" thickBot="1">
      <c r="A26" s="1141" t="s">
        <v>30</v>
      </c>
      <c r="B26" s="1141"/>
      <c r="C26" s="110">
        <f t="shared" ref="C26:G26" si="60">SUM(C10:C25)</f>
        <v>1140.635</v>
      </c>
      <c r="D26" s="331">
        <f t="shared" si="60"/>
        <v>1131.8525</v>
      </c>
      <c r="E26" s="332">
        <f t="shared" ref="E26" si="61">SUM(C26:D26)</f>
        <v>2272.4875000000002</v>
      </c>
      <c r="F26" s="333">
        <f t="shared" si="60"/>
        <v>167.34524999999999</v>
      </c>
      <c r="G26" s="334">
        <f t="shared" si="60"/>
        <v>174.52787499999999</v>
      </c>
      <c r="H26" s="332">
        <f t="shared" si="33"/>
        <v>341.87312499999996</v>
      </c>
      <c r="I26" s="335">
        <f>SUM(I10:I25)</f>
        <v>409</v>
      </c>
      <c r="J26" s="111">
        <f t="shared" ref="J26:K26" si="62">SUM(J10:J25)</f>
        <v>353</v>
      </c>
      <c r="K26" s="111">
        <f t="shared" si="62"/>
        <v>1066.1264999999999</v>
      </c>
      <c r="L26" s="53">
        <f t="shared" ref="L26:N26" si="63">SUM(L10:L25)</f>
        <v>943</v>
      </c>
      <c r="M26" s="53">
        <f t="shared" si="63"/>
        <v>781</v>
      </c>
      <c r="N26" s="53">
        <f t="shared" si="63"/>
        <v>1721</v>
      </c>
      <c r="O26" s="53">
        <f t="shared" ref="O26" si="64">SUM(O10:O25)</f>
        <v>941</v>
      </c>
      <c r="P26" s="112">
        <f t="shared" si="0"/>
        <v>82.497906867665819</v>
      </c>
      <c r="Q26" s="53">
        <f>SUM(Q10:Q25)</f>
        <v>928</v>
      </c>
      <c r="R26" s="112">
        <f t="shared" si="1"/>
        <v>81.989481845028394</v>
      </c>
      <c r="S26" s="53">
        <f>SUM(S10:S25)</f>
        <v>1869</v>
      </c>
      <c r="T26" s="112">
        <f t="shared" si="3"/>
        <v>82.2446768134038</v>
      </c>
      <c r="U26" s="53">
        <f t="shared" ref="U26" si="65">SUM(U10:U25)</f>
        <v>941</v>
      </c>
      <c r="V26" s="112">
        <f t="shared" si="4"/>
        <v>82.497906867665819</v>
      </c>
      <c r="W26" s="53">
        <f>SUM(W10:W25)</f>
        <v>928</v>
      </c>
      <c r="X26" s="112">
        <f t="shared" si="5"/>
        <v>81.989481845028394</v>
      </c>
      <c r="Y26" s="53">
        <f>SUM(Y10:Y25)</f>
        <v>1869</v>
      </c>
      <c r="Z26" s="112">
        <f t="shared" si="6"/>
        <v>82.2446768134038</v>
      </c>
      <c r="AA26" s="113">
        <f>SUM(AA10:AA25)</f>
        <v>12</v>
      </c>
      <c r="AB26" s="112">
        <f t="shared" si="49"/>
        <v>7.1708040712240111</v>
      </c>
      <c r="AC26" s="113">
        <f>SUM(AC10:AC25)</f>
        <v>14</v>
      </c>
      <c r="AD26" s="88">
        <f t="shared" si="50"/>
        <v>8.021641242122497</v>
      </c>
      <c r="AE26" s="113">
        <f>SUM(AE10:AE25)</f>
        <v>12</v>
      </c>
      <c r="AF26" s="112">
        <f t="shared" ref="AF26" si="66">AE26/H26*100</f>
        <v>3.5100740954703591</v>
      </c>
      <c r="AG26" s="53">
        <f t="shared" ref="AG26" si="67">SUM(AG10:AG25)</f>
        <v>941</v>
      </c>
      <c r="AH26" s="112">
        <f t="shared" si="11"/>
        <v>82.497906867665819</v>
      </c>
      <c r="AI26" s="53">
        <f>SUM(AI10:AI25)</f>
        <v>928</v>
      </c>
      <c r="AJ26" s="112">
        <f t="shared" si="12"/>
        <v>81.989481845028394</v>
      </c>
      <c r="AK26" s="53">
        <f>SUM(AK10:AK25)</f>
        <v>1869</v>
      </c>
      <c r="AL26" s="112">
        <f t="shared" si="14"/>
        <v>82.2446768134038</v>
      </c>
      <c r="AM26" s="113">
        <f>SUM(AM10:AM25)</f>
        <v>3</v>
      </c>
      <c r="AN26" s="112">
        <f t="shared" si="51"/>
        <v>1.7927010178060028</v>
      </c>
      <c r="AO26" s="113">
        <f>SUM(AO10:AO25)</f>
        <v>3</v>
      </c>
      <c r="AP26" s="112">
        <f t="shared" si="52"/>
        <v>1.7189231233119637</v>
      </c>
      <c r="AQ26" s="113">
        <f>SUM(AQ10:AQ25)</f>
        <v>3</v>
      </c>
      <c r="AR26" s="112">
        <f t="shared" si="53"/>
        <v>0.87751852386758977</v>
      </c>
      <c r="AS26" s="113">
        <f>SUM(AS10:AS25)</f>
        <v>2</v>
      </c>
      <c r="AT26" s="112">
        <f t="shared" si="54"/>
        <v>1.1951340118706686</v>
      </c>
      <c r="AU26" s="113">
        <f>SUM(AU10:AU25)</f>
        <v>2</v>
      </c>
      <c r="AV26" s="112">
        <f t="shared" si="55"/>
        <v>1.1459487488746427</v>
      </c>
      <c r="AW26" s="113">
        <f>SUM(AW10:AW25)</f>
        <v>1</v>
      </c>
      <c r="AX26" s="112">
        <f t="shared" si="56"/>
        <v>0.29250617462252992</v>
      </c>
      <c r="AY26" s="113">
        <f>SUM(AY10:AY25)</f>
        <v>1845</v>
      </c>
      <c r="AZ26" s="112">
        <f t="shared" si="19"/>
        <v>451.1002444987775</v>
      </c>
      <c r="BA26" s="113">
        <f>SUM(BA10:BA25)</f>
        <v>1260</v>
      </c>
      <c r="BB26" s="112">
        <f t="shared" si="20"/>
        <v>356.94050991501416</v>
      </c>
      <c r="BC26" s="113">
        <f>SUM(BC10:BC25)</f>
        <v>3074</v>
      </c>
      <c r="BD26" s="113">
        <f t="shared" si="22"/>
        <v>288.33351389352015</v>
      </c>
      <c r="BE26" s="53">
        <f t="shared" ref="BE26" si="68">SUM(BE10:BE25)</f>
        <v>229</v>
      </c>
      <c r="BF26" s="114">
        <f>BE26/C26*100</f>
        <v>20.076536315298057</v>
      </c>
      <c r="BG26" s="53">
        <f>SUM(BG10:BG25)</f>
        <v>202</v>
      </c>
      <c r="BH26" s="114">
        <f t="shared" si="57"/>
        <v>17.846848418853163</v>
      </c>
      <c r="BI26" s="113">
        <f>SUM(BI10:BI25)</f>
        <v>388</v>
      </c>
      <c r="BJ26" s="114">
        <f t="shared" si="58"/>
        <v>17.073801286035675</v>
      </c>
      <c r="BK26" s="111">
        <v>5260</v>
      </c>
      <c r="BL26" s="111">
        <v>5252</v>
      </c>
      <c r="BM26" s="53">
        <v>10512</v>
      </c>
      <c r="BN26" s="111">
        <v>4226</v>
      </c>
      <c r="BO26" s="111">
        <v>4222</v>
      </c>
      <c r="BP26" s="115">
        <v>8448</v>
      </c>
      <c r="BQ26" s="545">
        <v>334.38704709433034</v>
      </c>
      <c r="BR26" s="545">
        <v>307.59416516528927</v>
      </c>
      <c r="BS26" s="53">
        <v>4217</v>
      </c>
      <c r="BT26" s="51">
        <f>SUM(BT10:BT25)</f>
        <v>9688</v>
      </c>
      <c r="BU26" s="52">
        <f>BT26/BM26*100</f>
        <v>92.161339421613391</v>
      </c>
      <c r="BV26" s="113">
        <f>SUM(BV10:BV25)</f>
        <v>3398</v>
      </c>
      <c r="BW26" s="112">
        <f t="shared" si="25"/>
        <v>80.407004259346905</v>
      </c>
      <c r="BX26" s="113">
        <f>SUM(BX10:BX25)</f>
        <v>2429</v>
      </c>
      <c r="BY26" s="112">
        <f t="shared" si="26"/>
        <v>57.531975367124588</v>
      </c>
      <c r="BZ26" s="113">
        <f>SUM(BZ10:BZ25)</f>
        <v>5799</v>
      </c>
      <c r="CA26" s="88">
        <f t="shared" si="28"/>
        <v>68.643465909090907</v>
      </c>
      <c r="CB26" s="113">
        <f>SUM(CB10:CB25)</f>
        <v>4513</v>
      </c>
      <c r="CC26" s="112">
        <f t="shared" ref="CC26" si="69">CB26/BQ26*100</f>
        <v>1349.6336174549506</v>
      </c>
      <c r="CD26" s="113">
        <f>SUM(CD10:CD25)</f>
        <v>2378</v>
      </c>
      <c r="CE26" s="112">
        <f t="shared" si="44"/>
        <v>773.09658937195843</v>
      </c>
      <c r="CF26" s="113">
        <f>SUM(CF10:CF25)</f>
        <v>4616.9514902363826</v>
      </c>
      <c r="CG26" s="88">
        <f t="shared" si="45"/>
        <v>109.4842658343937</v>
      </c>
      <c r="CH26" s="5"/>
      <c r="CI26" s="5"/>
      <c r="CJ26" s="5"/>
      <c r="CK26" s="5"/>
      <c r="CL26" s="5"/>
      <c r="CM26" s="5"/>
      <c r="CN26" s="5"/>
      <c r="CO26" s="108"/>
      <c r="CP26" s="108"/>
      <c r="CQ26" s="108"/>
      <c r="CR26" s="108"/>
      <c r="CS26" s="108"/>
      <c r="CT26" s="108"/>
      <c r="CU26" s="108"/>
      <c r="CV26" s="108"/>
      <c r="CW26" s="108"/>
      <c r="CX26" s="108"/>
      <c r="CY26" s="108"/>
      <c r="CZ26" s="108"/>
      <c r="DA26" s="108"/>
      <c r="DB26" s="108"/>
      <c r="DC26" s="108"/>
      <c r="DD26" s="108"/>
      <c r="DE26" s="108"/>
      <c r="DF26" s="108"/>
      <c r="DG26" s="108"/>
      <c r="DH26" s="108"/>
      <c r="DI26" s="108"/>
      <c r="DJ26" s="108"/>
      <c r="DK26" s="108"/>
      <c r="DL26" s="108"/>
      <c r="DM26" s="108"/>
      <c r="DN26" s="108"/>
      <c r="DO26" s="108"/>
      <c r="DP26" s="108"/>
      <c r="DQ26" s="108"/>
      <c r="DR26" s="108"/>
      <c r="DS26" s="108"/>
      <c r="DT26" s="108"/>
      <c r="DU26" s="108"/>
      <c r="DV26" s="108"/>
      <c r="DW26" s="108"/>
      <c r="DX26" s="108"/>
      <c r="DY26" s="108"/>
      <c r="DZ26" s="108"/>
      <c r="EA26" s="108"/>
      <c r="EB26" s="108"/>
      <c r="EC26" s="108"/>
      <c r="ED26" s="108"/>
      <c r="EE26" s="108"/>
      <c r="EF26" s="108"/>
      <c r="EG26" s="108"/>
      <c r="EH26" s="108"/>
      <c r="EI26" s="108"/>
      <c r="EJ26" s="108"/>
      <c r="EK26" s="108"/>
      <c r="EL26" s="108"/>
      <c r="EM26" s="108"/>
      <c r="EN26" s="108"/>
      <c r="EO26" s="108"/>
      <c r="EP26" s="108"/>
      <c r="EQ26" s="108"/>
      <c r="ER26" s="108"/>
      <c r="ES26" s="108"/>
      <c r="ET26" s="108"/>
      <c r="EU26" s="108"/>
      <c r="EV26" s="108"/>
      <c r="EW26" s="108"/>
      <c r="EX26" s="108"/>
      <c r="EY26" s="108"/>
      <c r="EZ26" s="108"/>
      <c r="FA26" s="108"/>
      <c r="FB26" s="108"/>
      <c r="FC26" s="108"/>
      <c r="FD26" s="108"/>
      <c r="FE26" s="108"/>
      <c r="FF26" s="108"/>
      <c r="FG26" s="108"/>
      <c r="FH26" s="108"/>
      <c r="FI26" s="108"/>
      <c r="FJ26" s="108"/>
      <c r="FK26" s="108"/>
      <c r="FL26" s="108"/>
      <c r="FM26" s="108"/>
      <c r="FN26" s="108"/>
      <c r="FO26" s="108"/>
      <c r="FP26" s="108"/>
      <c r="FQ26" s="108"/>
      <c r="FR26" s="108"/>
      <c r="FS26" s="108"/>
      <c r="FT26" s="108"/>
      <c r="FU26" s="108"/>
      <c r="FV26" s="108"/>
      <c r="FW26" s="108"/>
      <c r="FX26" s="108"/>
      <c r="FY26" s="108"/>
      <c r="FZ26" s="108"/>
      <c r="GA26" s="108"/>
      <c r="GB26" s="108"/>
      <c r="GC26" s="108"/>
      <c r="GD26" s="108"/>
      <c r="GE26" s="108"/>
      <c r="GF26" s="108"/>
      <c r="GG26" s="108"/>
      <c r="GH26" s="108"/>
      <c r="GI26" s="108"/>
      <c r="GJ26" s="108"/>
      <c r="GK26" s="108"/>
      <c r="GL26" s="108"/>
      <c r="GM26" s="108"/>
      <c r="GN26" s="108"/>
      <c r="GO26" s="108"/>
      <c r="GP26" s="108"/>
      <c r="GQ26" s="108"/>
      <c r="GR26" s="108"/>
      <c r="GS26" s="108"/>
      <c r="GT26" s="108"/>
      <c r="GU26" s="108"/>
      <c r="GV26" s="108"/>
      <c r="GW26" s="108"/>
      <c r="GX26" s="108"/>
      <c r="GY26" s="108"/>
      <c r="GZ26" s="108"/>
      <c r="HA26" s="108"/>
      <c r="HB26" s="108"/>
      <c r="HC26" s="108"/>
      <c r="HD26" s="108"/>
      <c r="HE26" s="108"/>
      <c r="HF26" s="108"/>
      <c r="HG26" s="108"/>
      <c r="HH26" s="108"/>
      <c r="HI26" s="108"/>
      <c r="HJ26" s="108"/>
      <c r="HK26" s="108"/>
      <c r="HL26" s="108"/>
      <c r="HM26" s="108"/>
      <c r="HN26" s="108"/>
      <c r="HO26" s="108"/>
      <c r="HP26" s="108"/>
      <c r="HQ26" s="108"/>
      <c r="HR26" s="108"/>
      <c r="HS26" s="108"/>
      <c r="HT26" s="108"/>
      <c r="HU26" s="108"/>
      <c r="HV26" s="108"/>
      <c r="HW26" s="108"/>
      <c r="HX26" s="108"/>
      <c r="HY26" s="108"/>
      <c r="HZ26" s="108"/>
      <c r="IA26" s="108"/>
      <c r="IB26" s="108"/>
      <c r="IC26" s="108"/>
      <c r="ID26" s="108"/>
      <c r="IE26" s="108"/>
      <c r="IF26" s="108"/>
      <c r="IG26" s="108"/>
      <c r="IH26" s="108"/>
      <c r="II26" s="108"/>
      <c r="IJ26" s="108"/>
      <c r="IK26" s="108"/>
      <c r="IL26" s="108"/>
      <c r="IM26" s="108"/>
      <c r="IN26" s="108"/>
      <c r="IO26" s="108"/>
      <c r="IP26" s="108"/>
      <c r="IQ26" s="108"/>
      <c r="IR26" s="108"/>
      <c r="IS26" s="108"/>
      <c r="IT26" s="108"/>
      <c r="IU26" s="108"/>
      <c r="IV26" s="108"/>
      <c r="IW26" s="108"/>
      <c r="IX26" s="108"/>
      <c r="IY26" s="108"/>
      <c r="IZ26" s="108"/>
      <c r="JA26" s="108"/>
      <c r="JB26" s="108"/>
      <c r="JC26" s="108"/>
      <c r="JD26" s="108"/>
      <c r="JE26" s="108"/>
      <c r="JF26" s="108"/>
      <c r="JG26" s="108"/>
      <c r="JH26" s="108"/>
      <c r="JI26" s="108"/>
      <c r="JJ26" s="108"/>
      <c r="JK26" s="108"/>
      <c r="JL26" s="108"/>
      <c r="JM26" s="108"/>
      <c r="JN26" s="108"/>
      <c r="JO26" s="108"/>
      <c r="JP26" s="108"/>
      <c r="JQ26" s="108"/>
      <c r="JR26" s="108"/>
      <c r="JS26" s="108"/>
      <c r="JT26" s="108"/>
      <c r="JU26" s="108"/>
      <c r="JV26" s="108"/>
      <c r="JW26" s="108"/>
      <c r="JX26" s="108"/>
      <c r="JY26" s="108"/>
      <c r="JZ26" s="108"/>
      <c r="KA26" s="108"/>
      <c r="KB26" s="108"/>
      <c r="KC26" s="108"/>
      <c r="KD26" s="108"/>
      <c r="KE26" s="108"/>
      <c r="KF26" s="108"/>
      <c r="KG26" s="108"/>
      <c r="KH26" s="108"/>
      <c r="KI26" s="108"/>
      <c r="KJ26" s="108"/>
      <c r="KK26" s="108"/>
      <c r="KL26" s="108"/>
      <c r="KM26" s="108"/>
      <c r="KN26" s="108"/>
      <c r="KO26" s="108"/>
      <c r="KP26" s="108"/>
      <c r="KQ26" s="108"/>
      <c r="KR26" s="108"/>
      <c r="KS26" s="108"/>
      <c r="KT26" s="108"/>
      <c r="KU26" s="108"/>
      <c r="KV26" s="108"/>
      <c r="KW26" s="108"/>
      <c r="KX26" s="108"/>
      <c r="KY26" s="108"/>
      <c r="KZ26" s="108"/>
      <c r="LA26" s="108"/>
      <c r="LB26" s="108"/>
      <c r="LC26" s="108"/>
      <c r="LD26" s="108"/>
      <c r="LE26" s="108"/>
      <c r="LF26" s="108"/>
      <c r="LG26" s="108"/>
      <c r="LH26" s="108"/>
      <c r="LI26" s="108"/>
      <c r="LJ26" s="108"/>
      <c r="LK26" s="108"/>
      <c r="LL26" s="108"/>
      <c r="LM26" s="108"/>
      <c r="LN26" s="108"/>
      <c r="LO26" s="108"/>
      <c r="LP26" s="108"/>
      <c r="LQ26" s="108"/>
      <c r="LR26" s="108"/>
      <c r="LS26" s="108"/>
      <c r="LT26" s="108"/>
      <c r="LU26" s="108"/>
      <c r="LV26" s="108"/>
      <c r="LW26" s="108"/>
      <c r="LX26" s="108"/>
      <c r="LY26" s="108"/>
      <c r="LZ26" s="108"/>
      <c r="MA26" s="108"/>
      <c r="MB26" s="108"/>
      <c r="MC26" s="108"/>
      <c r="MD26" s="108"/>
      <c r="ME26" s="108"/>
      <c r="MF26" s="108"/>
      <c r="MG26" s="108"/>
      <c r="MH26" s="108"/>
      <c r="MI26" s="108"/>
      <c r="MJ26" s="108"/>
      <c r="MK26" s="108"/>
      <c r="ML26" s="108"/>
      <c r="MM26" s="108"/>
      <c r="MN26" s="108"/>
      <c r="MO26" s="108"/>
      <c r="MP26" s="108"/>
      <c r="MQ26" s="108"/>
      <c r="MR26" s="108"/>
      <c r="MS26" s="108"/>
      <c r="MT26" s="108"/>
      <c r="MU26" s="108"/>
      <c r="MV26" s="108"/>
      <c r="MW26" s="108"/>
      <c r="MX26" s="108"/>
      <c r="MY26" s="108"/>
      <c r="MZ26" s="108"/>
      <c r="NA26" s="108"/>
      <c r="NB26" s="108"/>
      <c r="NC26" s="108"/>
      <c r="ND26" s="108"/>
      <c r="NE26" s="108"/>
      <c r="NF26" s="108"/>
      <c r="NG26" s="108"/>
      <c r="NH26" s="108"/>
      <c r="NI26" s="108"/>
      <c r="NJ26" s="108"/>
      <c r="NK26" s="108"/>
      <c r="NL26" s="108"/>
      <c r="NM26" s="108"/>
      <c r="NN26" s="108"/>
      <c r="NO26" s="108"/>
      <c r="NP26" s="108"/>
      <c r="NQ26" s="108"/>
      <c r="NR26" s="108"/>
      <c r="NS26" s="108"/>
      <c r="NT26" s="108"/>
      <c r="NU26" s="108"/>
      <c r="NV26" s="108"/>
      <c r="NW26" s="108"/>
      <c r="NX26" s="108"/>
      <c r="NY26" s="108"/>
      <c r="NZ26" s="108"/>
      <c r="OA26" s="108"/>
      <c r="OB26" s="108"/>
      <c r="OC26" s="108"/>
      <c r="OD26" s="108"/>
      <c r="OE26" s="108"/>
      <c r="OF26" s="108"/>
      <c r="OG26" s="108"/>
      <c r="OH26" s="108"/>
      <c r="OI26" s="108"/>
      <c r="OJ26" s="108"/>
      <c r="OK26" s="108"/>
      <c r="OL26" s="108"/>
      <c r="OM26" s="108"/>
      <c r="ON26" s="108"/>
      <c r="OO26" s="108"/>
      <c r="OP26" s="108"/>
      <c r="OQ26" s="108"/>
      <c r="OR26" s="108"/>
      <c r="OS26" s="108"/>
      <c r="OT26" s="108"/>
      <c r="OU26" s="108"/>
      <c r="OV26" s="108"/>
      <c r="OW26" s="108"/>
      <c r="OX26" s="108"/>
      <c r="OY26" s="108"/>
      <c r="OZ26" s="108"/>
      <c r="PA26" s="108"/>
      <c r="PB26" s="108"/>
      <c r="PC26" s="108"/>
      <c r="PD26" s="108"/>
      <c r="PE26" s="108"/>
      <c r="PF26" s="108"/>
      <c r="PG26" s="108"/>
      <c r="PH26" s="108"/>
      <c r="PI26" s="108"/>
      <c r="PJ26" s="108"/>
      <c r="PK26" s="108"/>
      <c r="PL26" s="108"/>
      <c r="PM26" s="108"/>
      <c r="PN26" s="108"/>
      <c r="PO26" s="108"/>
      <c r="PP26" s="108"/>
      <c r="PQ26" s="108"/>
      <c r="PR26" s="108"/>
      <c r="PS26" s="108"/>
      <c r="PT26" s="108"/>
      <c r="PU26" s="108"/>
      <c r="PV26" s="108"/>
      <c r="PW26" s="108"/>
      <c r="PX26" s="108"/>
      <c r="PY26" s="108"/>
      <c r="PZ26" s="108"/>
      <c r="QA26" s="108"/>
      <c r="QB26" s="108"/>
      <c r="QC26" s="108"/>
      <c r="QD26" s="108"/>
      <c r="QE26" s="108"/>
      <c r="QF26" s="108"/>
      <c r="QG26" s="108"/>
      <c r="QH26" s="108"/>
      <c r="QI26" s="108"/>
      <c r="QJ26" s="108"/>
      <c r="QK26" s="108"/>
      <c r="QL26" s="108"/>
      <c r="QM26" s="108"/>
      <c r="QN26" s="108"/>
      <c r="QO26" s="108"/>
      <c r="QP26" s="108"/>
      <c r="QQ26" s="108"/>
      <c r="QR26" s="108"/>
      <c r="QS26" s="108"/>
      <c r="QT26" s="108"/>
      <c r="QU26" s="108"/>
      <c r="QV26" s="108"/>
      <c r="QW26" s="108"/>
      <c r="QX26" s="108"/>
      <c r="QY26" s="108"/>
      <c r="QZ26" s="108"/>
      <c r="RA26" s="108"/>
      <c r="RB26" s="108"/>
      <c r="RC26" s="108"/>
      <c r="RD26" s="108"/>
      <c r="RE26" s="108"/>
      <c r="RF26" s="108"/>
      <c r="RG26" s="108"/>
      <c r="RH26" s="108"/>
      <c r="RI26" s="108"/>
      <c r="RJ26" s="108"/>
      <c r="RK26" s="108"/>
      <c r="RL26" s="108"/>
      <c r="RM26" s="108"/>
      <c r="RN26" s="108"/>
      <c r="RO26" s="108"/>
      <c r="RP26" s="108"/>
      <c r="RQ26" s="108"/>
      <c r="RR26" s="108"/>
      <c r="RS26" s="108"/>
      <c r="RT26" s="108"/>
      <c r="RU26" s="108"/>
      <c r="RV26" s="108"/>
      <c r="RW26" s="108"/>
      <c r="RX26" s="108"/>
      <c r="RY26" s="108"/>
      <c r="RZ26" s="108"/>
      <c r="SA26" s="108"/>
      <c r="SB26" s="108"/>
      <c r="SC26" s="108"/>
      <c r="SD26" s="108"/>
      <c r="SE26" s="108"/>
      <c r="SF26" s="108"/>
      <c r="SG26" s="108"/>
      <c r="SH26" s="108"/>
      <c r="SI26" s="108"/>
      <c r="SJ26" s="108"/>
      <c r="SK26" s="108"/>
      <c r="SL26" s="108"/>
      <c r="SM26" s="108"/>
      <c r="SN26" s="108"/>
      <c r="SO26" s="108"/>
      <c r="SP26" s="108"/>
      <c r="SQ26" s="108"/>
      <c r="SR26" s="108"/>
      <c r="SS26" s="108"/>
      <c r="ST26" s="108"/>
      <c r="SU26" s="108"/>
      <c r="SV26" s="108"/>
      <c r="SW26" s="108"/>
      <c r="SX26" s="108"/>
      <c r="SY26" s="108"/>
      <c r="SZ26" s="108"/>
      <c r="TA26" s="108"/>
      <c r="TB26" s="108"/>
      <c r="TC26" s="108"/>
      <c r="TD26" s="108"/>
      <c r="TE26" s="108"/>
      <c r="TF26" s="108"/>
      <c r="TG26" s="108"/>
      <c r="TH26" s="108"/>
      <c r="TI26" s="108"/>
      <c r="TJ26" s="108"/>
      <c r="TK26" s="108"/>
      <c r="TL26" s="108"/>
      <c r="TM26" s="108"/>
      <c r="TN26" s="108"/>
      <c r="TO26" s="108"/>
      <c r="TP26" s="108"/>
      <c r="TQ26" s="108"/>
      <c r="TR26" s="108"/>
      <c r="TS26" s="108"/>
      <c r="TT26" s="108"/>
      <c r="TU26" s="108"/>
      <c r="TV26" s="108"/>
      <c r="TW26" s="108"/>
      <c r="TX26" s="108"/>
    </row>
    <row r="27" spans="1:544" s="5" customFormat="1" ht="16.5" customHeight="1">
      <c r="A27" s="61"/>
      <c r="B27" s="62"/>
      <c r="C27" s="116" t="s">
        <v>304</v>
      </c>
      <c r="D27" s="117"/>
      <c r="E27" s="117"/>
      <c r="F27" s="117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62"/>
      <c r="BU27" s="2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</row>
    <row r="28" spans="1:544" s="5" customFormat="1" ht="14.25" customHeight="1">
      <c r="A28" s="61"/>
      <c r="B28" s="62"/>
      <c r="C28" s="116" t="s">
        <v>305</v>
      </c>
      <c r="D28" s="117"/>
      <c r="E28" s="117"/>
      <c r="F28" s="23"/>
      <c r="G28" s="3"/>
      <c r="H28" s="3"/>
      <c r="I28" s="3"/>
      <c r="J28" s="3"/>
      <c r="K28" s="3"/>
      <c r="L28" s="2"/>
      <c r="M28" s="3"/>
      <c r="N28" s="3"/>
      <c r="O28" s="3"/>
      <c r="P28" s="3"/>
      <c r="Q28" s="3"/>
      <c r="R28" s="3"/>
      <c r="S28" s="3"/>
      <c r="T28" s="3"/>
      <c r="U28" s="3"/>
      <c r="V28" s="3"/>
      <c r="W28" s="2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2"/>
      <c r="AJ28" s="3"/>
      <c r="AK28" s="3" t="s">
        <v>363</v>
      </c>
      <c r="AL28" s="3"/>
      <c r="AM28" s="3"/>
      <c r="AN28" s="3"/>
      <c r="AO28" s="2"/>
      <c r="AP28" s="3"/>
      <c r="AQ28" s="3"/>
      <c r="AR28" s="3"/>
      <c r="AS28" s="3"/>
      <c r="AT28" s="3"/>
      <c r="AU28" s="2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2"/>
      <c r="BH28" s="2"/>
      <c r="BI28" s="3"/>
      <c r="BJ28" s="3"/>
      <c r="BK28" s="2"/>
      <c r="BL28" s="3"/>
      <c r="BM28" s="3"/>
      <c r="BN28" s="2"/>
      <c r="BO28" s="3"/>
      <c r="BP28" s="3"/>
      <c r="BQ28" s="3"/>
      <c r="BR28" s="3"/>
      <c r="BS28" s="3"/>
      <c r="BT28" s="62"/>
      <c r="BU28" s="2"/>
      <c r="BV28" s="61" t="s">
        <v>149</v>
      </c>
      <c r="BW28" s="1135"/>
      <c r="BX28" s="1135"/>
      <c r="BY28" s="3"/>
      <c r="BZ28" s="3"/>
      <c r="CA28" s="3"/>
      <c r="CB28" s="3"/>
      <c r="CC28" s="3"/>
      <c r="CD28" s="2"/>
      <c r="CE28" s="2"/>
      <c r="CF28" s="2"/>
      <c r="CG28" s="3"/>
    </row>
    <row r="29" spans="1:544" s="5" customFormat="1" ht="15.75" customHeight="1">
      <c r="A29" s="1124"/>
      <c r="B29" s="1124"/>
      <c r="C29" s="116" t="s">
        <v>306</v>
      </c>
      <c r="D29" s="117"/>
      <c r="E29" s="117"/>
      <c r="F29" s="23"/>
      <c r="G29" s="3"/>
      <c r="H29" s="3"/>
      <c r="I29" s="3"/>
      <c r="J29" s="3"/>
      <c r="K29" s="3"/>
      <c r="L29" s="2"/>
      <c r="M29" s="3"/>
      <c r="N29" s="3"/>
      <c r="O29" s="3"/>
      <c r="P29" s="3"/>
      <c r="Q29" s="3"/>
      <c r="R29" s="3"/>
      <c r="S29" s="3" t="s">
        <v>312</v>
      </c>
      <c r="T29" s="3"/>
      <c r="U29" s="3">
        <f>Z26-T26</f>
        <v>0</v>
      </c>
      <c r="V29" s="3"/>
      <c r="W29" s="2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2"/>
      <c r="AJ29" s="3"/>
      <c r="AK29" s="3" t="s">
        <v>363</v>
      </c>
      <c r="AL29" s="3"/>
      <c r="AM29" s="3"/>
      <c r="AN29" s="3"/>
      <c r="AO29" s="2"/>
      <c r="AP29" s="3"/>
      <c r="AQ29" s="3"/>
      <c r="AR29" s="3"/>
      <c r="AS29" s="3"/>
      <c r="AT29" s="3"/>
      <c r="AU29" s="2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2"/>
      <c r="BH29" s="2"/>
      <c r="BI29" s="3"/>
      <c r="BJ29" s="3"/>
      <c r="BK29" s="2"/>
      <c r="BL29" s="3"/>
      <c r="BM29" s="3"/>
      <c r="BN29" s="2"/>
      <c r="BO29" s="3"/>
      <c r="BP29" s="3"/>
      <c r="BQ29" s="3"/>
      <c r="BR29" s="3"/>
      <c r="BS29" s="3"/>
      <c r="BT29" s="2"/>
      <c r="BU29" s="2"/>
      <c r="BV29" s="1124" t="s">
        <v>297</v>
      </c>
      <c r="BW29" s="1124"/>
      <c r="BX29" s="1124"/>
      <c r="BY29" s="3"/>
      <c r="BZ29" s="3"/>
      <c r="CA29" s="3"/>
      <c r="CB29" s="3"/>
      <c r="CC29" s="3"/>
      <c r="CD29" s="2"/>
      <c r="CE29" s="2" t="s">
        <v>180</v>
      </c>
      <c r="CF29" s="2"/>
      <c r="CG29" s="3"/>
    </row>
    <row r="30" spans="1:544" s="5" customFormat="1" ht="15" customHeight="1">
      <c r="A30" s="2"/>
      <c r="B30" s="2"/>
      <c r="C30" s="116" t="s">
        <v>480</v>
      </c>
      <c r="D30" s="117"/>
      <c r="E30" s="117"/>
      <c r="F30" s="23"/>
      <c r="G30" s="3"/>
      <c r="H30" s="3"/>
      <c r="I30" s="3"/>
      <c r="J30" s="3"/>
      <c r="K30" s="3"/>
      <c r="L30" s="2"/>
      <c r="M30" s="3"/>
      <c r="N30" s="3"/>
      <c r="O30" s="3"/>
      <c r="P30" s="3"/>
      <c r="Q30" s="3"/>
      <c r="R30" s="3"/>
      <c r="S30" s="3"/>
      <c r="T30" s="3"/>
      <c r="U30" s="3"/>
      <c r="V30" s="3"/>
      <c r="W30" s="2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2"/>
      <c r="AJ30" s="3"/>
      <c r="AK30" s="3"/>
      <c r="AL30" s="3"/>
      <c r="AM30" s="3"/>
      <c r="AN30" s="3"/>
      <c r="AO30" s="2"/>
      <c r="AP30" s="3"/>
      <c r="AQ30" s="3"/>
      <c r="AR30" s="3"/>
      <c r="AS30" s="3"/>
      <c r="AT30" s="3"/>
      <c r="AU30" s="2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2"/>
      <c r="BH30" s="2"/>
      <c r="BI30" s="3"/>
      <c r="BJ30" s="3"/>
      <c r="BK30" s="2"/>
      <c r="BL30" s="3"/>
      <c r="BM30" s="3"/>
      <c r="BN30" s="2"/>
      <c r="BO30" s="3"/>
      <c r="BP30" s="3"/>
      <c r="BQ30" s="3"/>
      <c r="BR30" s="3"/>
      <c r="BS30" s="3"/>
      <c r="BT30" s="2"/>
      <c r="BU30" s="2"/>
      <c r="BV30" s="2" t="s">
        <v>362</v>
      </c>
      <c r="BW30" s="2"/>
      <c r="BX30" s="2"/>
      <c r="BY30" s="3"/>
      <c r="BZ30" s="3"/>
      <c r="CA30" s="3"/>
      <c r="CB30" s="3"/>
      <c r="CC30" s="3"/>
      <c r="CD30" s="2"/>
      <c r="CE30" s="2" t="s">
        <v>181</v>
      </c>
      <c r="CF30" s="2"/>
      <c r="CG30" s="3"/>
    </row>
    <row r="31" spans="1:544" s="5" customFormat="1" ht="24" customHeight="1">
      <c r="A31" s="1"/>
      <c r="C31" s="72"/>
      <c r="D31" s="72"/>
      <c r="E31" s="3"/>
      <c r="F31" s="118"/>
      <c r="G31" s="72"/>
      <c r="H31" s="72"/>
      <c r="I31" s="72"/>
      <c r="J31" s="72"/>
      <c r="K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118"/>
      <c r="AJ31" s="72"/>
      <c r="AK31" s="72"/>
      <c r="AL31" s="72"/>
      <c r="AM31" s="72"/>
      <c r="AN31" s="72"/>
      <c r="AO31" s="118"/>
      <c r="AP31" s="72"/>
      <c r="AQ31" s="72"/>
      <c r="AR31" s="72"/>
      <c r="AS31" s="72"/>
      <c r="AT31" s="72"/>
      <c r="AU31" s="118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118"/>
      <c r="BI31" s="72"/>
      <c r="BJ31" s="72"/>
      <c r="BL31" s="72"/>
      <c r="BM31" s="72"/>
      <c r="BN31" s="118"/>
      <c r="BO31" s="72"/>
      <c r="BP31" s="72"/>
      <c r="BQ31" s="72"/>
      <c r="BR31" s="72"/>
      <c r="BS31" s="72"/>
      <c r="BV31" s="1"/>
      <c r="BY31" s="72"/>
      <c r="BZ31" s="72"/>
      <c r="CA31" s="72"/>
      <c r="CB31" s="72"/>
      <c r="CC31" s="72"/>
      <c r="CG31" s="72"/>
    </row>
    <row r="32" spans="1:544" s="5" customFormat="1" ht="13.5" customHeight="1">
      <c r="A32" s="118"/>
      <c r="C32" s="72"/>
      <c r="D32" s="72"/>
      <c r="E32" s="3"/>
      <c r="F32" s="119"/>
      <c r="G32" s="72"/>
      <c r="H32" s="72"/>
      <c r="I32" s="72"/>
      <c r="J32" s="72"/>
      <c r="K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118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119"/>
      <c r="AJ32" s="72"/>
      <c r="AK32" s="72"/>
      <c r="AL32" s="72"/>
      <c r="AM32" s="72"/>
      <c r="AN32" s="72"/>
      <c r="AO32" s="119"/>
      <c r="AP32" s="72"/>
      <c r="AQ32" s="72"/>
      <c r="AR32" s="72"/>
      <c r="AS32" s="72"/>
      <c r="AT32" s="72"/>
      <c r="AU32" s="119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119"/>
      <c r="BH32" s="118"/>
      <c r="BI32" s="72"/>
      <c r="BJ32" s="72"/>
      <c r="BL32" s="72"/>
      <c r="BM32" s="72"/>
      <c r="BN32" s="119"/>
      <c r="BO32" s="72"/>
      <c r="BP32" s="72"/>
      <c r="BQ32" s="72"/>
      <c r="BR32" s="72"/>
      <c r="BS32" s="72"/>
      <c r="BV32" s="118"/>
      <c r="BY32" s="72"/>
      <c r="BZ32" s="72"/>
      <c r="CA32" s="72"/>
      <c r="CB32" s="72"/>
      <c r="CC32" s="72"/>
      <c r="CE32" s="118"/>
      <c r="CG32" s="72"/>
    </row>
    <row r="33" spans="1:85" s="5" customFormat="1" ht="15.6">
      <c r="A33" s="120"/>
      <c r="C33" s="72"/>
      <c r="D33" s="72"/>
      <c r="E33" s="3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120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  <c r="AQ33" s="72"/>
      <c r="AR33" s="72"/>
      <c r="AS33" s="72"/>
      <c r="AT33" s="72"/>
      <c r="AU33" s="72"/>
      <c r="AV33" s="72"/>
      <c r="AW33" s="72"/>
      <c r="AX33" s="72"/>
      <c r="AY33" s="72"/>
      <c r="AZ33" s="72"/>
      <c r="BA33" s="72"/>
      <c r="BB33" s="72"/>
      <c r="BC33" s="72"/>
      <c r="BD33" s="72"/>
      <c r="BE33" s="72"/>
      <c r="BF33" s="72"/>
      <c r="BG33" s="72"/>
      <c r="BH33" s="120"/>
      <c r="BI33" s="72"/>
      <c r="BJ33" s="72"/>
      <c r="BK33" s="72"/>
      <c r="BL33" s="72"/>
      <c r="BM33" s="72"/>
      <c r="BN33" s="72"/>
      <c r="BO33" s="72"/>
      <c r="BP33" s="72"/>
      <c r="BQ33" s="72"/>
      <c r="BR33" s="72"/>
      <c r="BS33" s="72"/>
      <c r="BV33" s="69" t="s">
        <v>487</v>
      </c>
      <c r="BW33" s="70"/>
      <c r="BX33" s="70"/>
      <c r="BY33" s="72"/>
      <c r="BZ33" s="72"/>
      <c r="CA33" s="72"/>
      <c r="CB33" s="72"/>
      <c r="CC33" s="72"/>
      <c r="CE33" s="5" t="s">
        <v>484</v>
      </c>
      <c r="CG33" s="72"/>
    </row>
    <row r="34" spans="1:85" s="5" customFormat="1" ht="15.6">
      <c r="C34" s="72"/>
      <c r="D34" s="72"/>
      <c r="E34" s="3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I34" s="72"/>
      <c r="BJ34" s="72"/>
      <c r="BK34" s="72"/>
      <c r="BL34" s="72"/>
      <c r="BM34" s="72"/>
      <c r="BN34" s="72"/>
      <c r="BO34" s="72"/>
      <c r="BP34" s="72"/>
      <c r="BQ34" s="72"/>
      <c r="BR34" s="72"/>
      <c r="BS34" s="72"/>
      <c r="BV34" s="70" t="s">
        <v>489</v>
      </c>
      <c r="BW34" s="70"/>
      <c r="BX34" s="70"/>
      <c r="BY34" s="72"/>
      <c r="BZ34" s="72"/>
      <c r="CA34" s="72"/>
      <c r="CB34" s="72"/>
      <c r="CC34" s="72"/>
      <c r="CG34" s="72"/>
    </row>
    <row r="35" spans="1:85" s="5" customFormat="1" ht="15.6">
      <c r="C35" s="72"/>
      <c r="D35" s="72"/>
      <c r="E35" s="3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72"/>
      <c r="BN35" s="72"/>
      <c r="BO35" s="72"/>
      <c r="BP35" s="72"/>
      <c r="BQ35" s="72"/>
      <c r="BR35" s="72"/>
      <c r="BS35" s="72"/>
      <c r="BV35" s="72"/>
      <c r="BW35" s="72"/>
      <c r="BX35" s="72"/>
      <c r="BY35" s="72"/>
      <c r="BZ35" s="72"/>
      <c r="CA35" s="72"/>
      <c r="CB35" s="72"/>
      <c r="CC35" s="72"/>
      <c r="CD35" s="72"/>
      <c r="CE35" s="72"/>
      <c r="CF35" s="72"/>
      <c r="CG35" s="72"/>
    </row>
    <row r="36" spans="1:85" s="5" customFormat="1" ht="15.6">
      <c r="C36" s="72"/>
      <c r="D36" s="72"/>
      <c r="E36" s="3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72"/>
      <c r="AI36" s="72"/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72"/>
      <c r="BN36" s="72"/>
      <c r="BO36" s="72"/>
      <c r="BP36" s="72"/>
      <c r="BQ36" s="72"/>
      <c r="BR36" s="72"/>
      <c r="BS36" s="72"/>
      <c r="BV36" s="72"/>
      <c r="BW36" s="72"/>
      <c r="BX36" s="72"/>
      <c r="BY36" s="72"/>
      <c r="BZ36" s="72"/>
      <c r="CA36" s="72"/>
      <c r="CB36" s="72"/>
      <c r="CC36" s="72"/>
      <c r="CD36" s="72"/>
      <c r="CE36" s="72"/>
      <c r="CF36" s="72"/>
      <c r="CG36" s="72"/>
    </row>
    <row r="37" spans="1:85" s="5" customFormat="1" ht="15.6">
      <c r="C37" s="72"/>
      <c r="D37" s="72"/>
      <c r="E37" s="3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72"/>
      <c r="AI37" s="72"/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72"/>
      <c r="BN37" s="72"/>
      <c r="BO37" s="72"/>
      <c r="BP37" s="72"/>
      <c r="BQ37" s="72"/>
      <c r="BR37" s="72"/>
      <c r="BS37" s="72"/>
      <c r="BV37" s="72"/>
      <c r="BW37" s="72"/>
      <c r="BX37" s="72"/>
      <c r="BY37" s="72"/>
      <c r="BZ37" s="72"/>
      <c r="CA37" s="72"/>
      <c r="CB37" s="72"/>
      <c r="CC37" s="72"/>
      <c r="CD37" s="72"/>
      <c r="CE37" s="72"/>
      <c r="CF37" s="72"/>
      <c r="CG37" s="72"/>
    </row>
    <row r="38" spans="1:85" s="5" customFormat="1" ht="15.6">
      <c r="C38" s="72"/>
      <c r="D38" s="72"/>
      <c r="E38" s="3"/>
      <c r="F38" s="72"/>
      <c r="G38" s="72"/>
      <c r="H38" s="72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72"/>
      <c r="AI38" s="72"/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72"/>
      <c r="BN38" s="72"/>
      <c r="BO38" s="72"/>
      <c r="BP38" s="72"/>
      <c r="BQ38" s="72"/>
      <c r="BR38" s="72"/>
      <c r="BS38" s="72"/>
      <c r="BV38" s="72"/>
      <c r="BW38" s="72"/>
      <c r="BX38" s="72"/>
      <c r="BY38" s="72"/>
      <c r="BZ38" s="72"/>
      <c r="CA38" s="72"/>
      <c r="CB38" s="72"/>
      <c r="CC38" s="72"/>
      <c r="CD38" s="72"/>
      <c r="CE38" s="72"/>
      <c r="CF38" s="72"/>
      <c r="CG38" s="72"/>
    </row>
    <row r="39" spans="1:85" s="5" customFormat="1" ht="15.6">
      <c r="C39" s="72"/>
      <c r="D39" s="72"/>
      <c r="E39" s="3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2"/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72"/>
      <c r="BN39" s="72"/>
      <c r="BO39" s="72"/>
      <c r="BP39" s="72"/>
      <c r="BQ39" s="72"/>
      <c r="BR39" s="72"/>
      <c r="BS39" s="72"/>
      <c r="BV39" s="72"/>
      <c r="BW39" s="72"/>
      <c r="BX39" s="72"/>
      <c r="BY39" s="72"/>
      <c r="BZ39" s="72"/>
      <c r="CA39" s="72"/>
      <c r="CB39" s="72"/>
      <c r="CC39" s="72"/>
      <c r="CD39" s="72"/>
      <c r="CE39" s="72"/>
      <c r="CF39" s="72"/>
      <c r="CG39" s="72"/>
    </row>
    <row r="40" spans="1:85" s="5" customFormat="1" ht="15.6">
      <c r="C40" s="72"/>
      <c r="D40" s="72"/>
      <c r="E40" s="3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2"/>
      <c r="AM40" s="72"/>
      <c r="AN40" s="72"/>
      <c r="AO40" s="72"/>
      <c r="AP40" s="72"/>
      <c r="AQ40" s="72"/>
      <c r="AR40" s="72"/>
      <c r="AS40" s="72"/>
      <c r="AT40" s="72"/>
      <c r="AU40" s="72"/>
      <c r="AV40" s="72"/>
      <c r="AW40" s="72"/>
      <c r="AX40" s="72"/>
      <c r="AY40" s="72"/>
      <c r="AZ40" s="72"/>
      <c r="BA40" s="72"/>
      <c r="BB40" s="72"/>
      <c r="BC40" s="72"/>
      <c r="BD40" s="72"/>
      <c r="BE40" s="72"/>
      <c r="BF40" s="72"/>
      <c r="BG40" s="72"/>
      <c r="BH40" s="72"/>
      <c r="BI40" s="72"/>
      <c r="BJ40" s="72"/>
      <c r="BK40" s="72"/>
      <c r="BL40" s="72"/>
      <c r="BM40" s="72"/>
      <c r="BN40" s="72"/>
      <c r="BO40" s="72"/>
      <c r="BP40" s="72"/>
      <c r="BQ40" s="72"/>
      <c r="BR40" s="72"/>
      <c r="BS40" s="72"/>
      <c r="BV40" s="72"/>
      <c r="BW40" s="72"/>
      <c r="BX40" s="72"/>
      <c r="BY40" s="72"/>
      <c r="BZ40" s="72"/>
      <c r="CA40" s="72"/>
      <c r="CB40" s="72"/>
      <c r="CC40" s="72"/>
      <c r="CD40" s="72"/>
      <c r="CE40" s="72"/>
      <c r="CF40" s="72"/>
      <c r="CG40" s="72"/>
    </row>
    <row r="41" spans="1:85" s="5" customFormat="1" ht="15.6">
      <c r="C41" s="72"/>
      <c r="D41" s="72"/>
      <c r="E41" s="3"/>
      <c r="F41" s="72"/>
      <c r="G41" s="72"/>
      <c r="H41" s="72"/>
      <c r="I41" s="72"/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72"/>
      <c r="BN41" s="72"/>
      <c r="BO41" s="72"/>
      <c r="BP41" s="72"/>
      <c r="BQ41" s="72"/>
      <c r="BR41" s="72"/>
      <c r="BS41" s="72"/>
      <c r="BV41" s="72"/>
      <c r="BW41" s="72"/>
      <c r="BX41" s="72"/>
      <c r="BY41" s="72"/>
      <c r="BZ41" s="72"/>
      <c r="CA41" s="72"/>
      <c r="CB41" s="72"/>
      <c r="CC41" s="72"/>
      <c r="CD41" s="72"/>
      <c r="CE41" s="72"/>
      <c r="CF41" s="72"/>
      <c r="CG41" s="72"/>
    </row>
    <row r="42" spans="1:85" s="5" customFormat="1" ht="15.6">
      <c r="C42" s="72"/>
      <c r="D42" s="72"/>
      <c r="E42" s="3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V42" s="72"/>
      <c r="BW42" s="72"/>
      <c r="BX42" s="72"/>
      <c r="BY42" s="72"/>
      <c r="BZ42" s="72"/>
      <c r="CA42" s="72"/>
      <c r="CB42" s="72"/>
      <c r="CC42" s="72"/>
      <c r="CD42" s="72"/>
      <c r="CE42" s="72"/>
      <c r="CF42" s="72"/>
      <c r="CG42" s="72"/>
    </row>
    <row r="43" spans="1:85" s="5" customFormat="1" ht="15.6">
      <c r="C43" s="72"/>
      <c r="D43" s="72"/>
      <c r="E43" s="3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72"/>
      <c r="AG43" s="72"/>
      <c r="AH43" s="72"/>
      <c r="AI43" s="72"/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72"/>
      <c r="BN43" s="72"/>
      <c r="BO43" s="72"/>
      <c r="BP43" s="72"/>
      <c r="BQ43" s="72"/>
      <c r="BR43" s="72"/>
      <c r="BS43" s="72"/>
      <c r="BV43" s="72"/>
      <c r="BW43" s="72"/>
      <c r="BX43" s="72"/>
      <c r="BY43" s="72"/>
      <c r="BZ43" s="72"/>
      <c r="CA43" s="72"/>
      <c r="CB43" s="72"/>
      <c r="CC43" s="72"/>
      <c r="CD43" s="72"/>
      <c r="CE43" s="72"/>
      <c r="CF43" s="72"/>
      <c r="CG43" s="72"/>
    </row>
    <row r="44" spans="1:85" s="5" customFormat="1" ht="15.6">
      <c r="C44" s="72"/>
      <c r="D44" s="72"/>
      <c r="E44" s="3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72"/>
      <c r="AL44" s="72"/>
      <c r="AM44" s="72"/>
      <c r="AN44" s="72"/>
      <c r="AO44" s="72"/>
      <c r="AP44" s="72"/>
      <c r="AQ44" s="72"/>
      <c r="AR44" s="72"/>
      <c r="AS44" s="72"/>
      <c r="AT44" s="72"/>
      <c r="AU44" s="72"/>
      <c r="AV44" s="72"/>
      <c r="AW44" s="72"/>
      <c r="AX44" s="72"/>
      <c r="AY44" s="72"/>
      <c r="AZ44" s="72"/>
      <c r="BA44" s="72"/>
      <c r="BB44" s="72"/>
      <c r="BC44" s="72"/>
      <c r="BD44" s="72"/>
      <c r="BE44" s="72"/>
      <c r="BF44" s="72"/>
      <c r="BG44" s="72"/>
      <c r="BH44" s="72"/>
      <c r="BI44" s="72"/>
      <c r="BJ44" s="72"/>
      <c r="BK44" s="72"/>
      <c r="BL44" s="72"/>
      <c r="BM44" s="72"/>
      <c r="BN44" s="72"/>
      <c r="BO44" s="72"/>
      <c r="BP44" s="72"/>
      <c r="BQ44" s="72"/>
      <c r="BR44" s="72"/>
      <c r="BS44" s="72"/>
      <c r="BV44" s="72"/>
      <c r="BW44" s="72"/>
      <c r="BX44" s="72"/>
      <c r="BY44" s="72"/>
      <c r="BZ44" s="72"/>
      <c r="CA44" s="72"/>
      <c r="CB44" s="72"/>
      <c r="CC44" s="72"/>
      <c r="CD44" s="72"/>
      <c r="CE44" s="72"/>
      <c r="CF44" s="72"/>
      <c r="CG44" s="72"/>
    </row>
    <row r="45" spans="1:85" s="5" customFormat="1" ht="15.6">
      <c r="C45" s="72"/>
      <c r="D45" s="72"/>
      <c r="E45" s="3"/>
      <c r="F45" s="72"/>
      <c r="G45" s="72"/>
      <c r="H45" s="72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72"/>
      <c r="AB45" s="72"/>
      <c r="AC45" s="72"/>
      <c r="AD45" s="72"/>
      <c r="AE45" s="72"/>
      <c r="AF45" s="72"/>
      <c r="AG45" s="72"/>
      <c r="AH45" s="72"/>
      <c r="AI45" s="72"/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72"/>
      <c r="BN45" s="72"/>
      <c r="BO45" s="72"/>
      <c r="BP45" s="72"/>
      <c r="BQ45" s="72"/>
      <c r="BR45" s="72"/>
      <c r="BS45" s="72"/>
      <c r="BV45" s="72"/>
      <c r="BW45" s="72"/>
      <c r="BX45" s="72"/>
      <c r="BY45" s="72"/>
      <c r="BZ45" s="72"/>
      <c r="CA45" s="72"/>
      <c r="CB45" s="72"/>
      <c r="CC45" s="72"/>
      <c r="CD45" s="72"/>
      <c r="CE45" s="72"/>
      <c r="CF45" s="72"/>
      <c r="CG45" s="72"/>
    </row>
    <row r="46" spans="1:85" s="5" customFormat="1" ht="15.6">
      <c r="C46" s="72"/>
      <c r="D46" s="72"/>
      <c r="E46" s="3"/>
      <c r="F46" s="72"/>
      <c r="G46" s="72"/>
      <c r="H46" s="72"/>
      <c r="I46" s="72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72"/>
      <c r="AF46" s="72"/>
      <c r="AG46" s="72"/>
      <c r="AH46" s="72"/>
      <c r="AI46" s="72"/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72"/>
      <c r="BN46" s="72"/>
      <c r="BO46" s="72"/>
      <c r="BP46" s="72"/>
      <c r="BQ46" s="72"/>
      <c r="BR46" s="72"/>
      <c r="BS46" s="72"/>
      <c r="BV46" s="72"/>
      <c r="BW46" s="72"/>
      <c r="BX46" s="72"/>
      <c r="BY46" s="72"/>
      <c r="BZ46" s="72"/>
      <c r="CA46" s="72"/>
      <c r="CB46" s="72"/>
      <c r="CC46" s="72"/>
      <c r="CD46" s="72"/>
      <c r="CE46" s="72"/>
      <c r="CF46" s="72"/>
      <c r="CG46" s="72"/>
    </row>
    <row r="47" spans="1:85" s="5" customFormat="1" ht="15.6">
      <c r="C47" s="72"/>
      <c r="D47" s="72"/>
      <c r="E47" s="3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72"/>
      <c r="AG47" s="72"/>
      <c r="AH47" s="72"/>
      <c r="AI47" s="72"/>
      <c r="AJ47" s="72"/>
      <c r="AK47" s="72"/>
      <c r="AL47" s="72"/>
      <c r="AM47" s="72"/>
      <c r="AN47" s="72"/>
      <c r="AO47" s="72"/>
      <c r="AP47" s="72"/>
      <c r="AQ47" s="72"/>
      <c r="AR47" s="72"/>
      <c r="AS47" s="72"/>
      <c r="AT47" s="72"/>
      <c r="AU47" s="72"/>
      <c r="AV47" s="72"/>
      <c r="AW47" s="72"/>
      <c r="AX47" s="72"/>
      <c r="AY47" s="72"/>
      <c r="AZ47" s="72"/>
      <c r="BA47" s="72"/>
      <c r="BB47" s="72"/>
      <c r="BC47" s="72"/>
      <c r="BD47" s="72"/>
      <c r="BE47" s="72"/>
      <c r="BF47" s="72"/>
      <c r="BG47" s="72"/>
      <c r="BH47" s="72"/>
      <c r="BI47" s="72"/>
      <c r="BJ47" s="72"/>
      <c r="BK47" s="72"/>
      <c r="BL47" s="72"/>
      <c r="BM47" s="72"/>
      <c r="BN47" s="72"/>
      <c r="BO47" s="72"/>
      <c r="BP47" s="72"/>
      <c r="BQ47" s="72"/>
      <c r="BR47" s="72"/>
      <c r="BS47" s="72"/>
      <c r="BV47" s="72"/>
      <c r="BW47" s="72"/>
      <c r="BX47" s="72"/>
      <c r="BY47" s="72"/>
      <c r="BZ47" s="72"/>
      <c r="CA47" s="72"/>
      <c r="CB47" s="72"/>
      <c r="CC47" s="72"/>
      <c r="CD47" s="72"/>
      <c r="CE47" s="72"/>
      <c r="CF47" s="72"/>
      <c r="CG47" s="72"/>
    </row>
    <row r="48" spans="1:85" s="5" customFormat="1" ht="15.6">
      <c r="C48" s="72"/>
      <c r="D48" s="72"/>
      <c r="E48" s="3"/>
      <c r="F48" s="72"/>
      <c r="G48" s="72"/>
      <c r="H48" s="72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  <c r="AK48" s="72"/>
      <c r="AL48" s="72"/>
      <c r="AM48" s="72"/>
      <c r="AN48" s="72"/>
      <c r="AO48" s="72"/>
      <c r="AP48" s="72"/>
      <c r="AQ48" s="72"/>
      <c r="AR48" s="72"/>
      <c r="AS48" s="72"/>
      <c r="AT48" s="72"/>
      <c r="AU48" s="72"/>
      <c r="AV48" s="72"/>
      <c r="AW48" s="72"/>
      <c r="AX48" s="72"/>
      <c r="AY48" s="72"/>
      <c r="AZ48" s="72"/>
      <c r="BA48" s="72"/>
      <c r="BB48" s="72"/>
      <c r="BC48" s="72"/>
      <c r="BD48" s="72"/>
      <c r="BE48" s="72"/>
      <c r="BF48" s="72"/>
      <c r="BG48" s="72"/>
      <c r="BH48" s="72"/>
      <c r="BI48" s="72"/>
      <c r="BJ48" s="72"/>
      <c r="BK48" s="72"/>
      <c r="BL48" s="72"/>
      <c r="BM48" s="72"/>
      <c r="BN48" s="72"/>
      <c r="BO48" s="72"/>
      <c r="BP48" s="72"/>
      <c r="BQ48" s="72"/>
      <c r="BR48" s="72"/>
      <c r="BS48" s="72"/>
      <c r="BV48" s="72"/>
      <c r="BW48" s="72"/>
      <c r="BX48" s="72"/>
      <c r="BY48" s="72"/>
      <c r="BZ48" s="72"/>
      <c r="CA48" s="72"/>
      <c r="CB48" s="72"/>
      <c r="CC48" s="72"/>
      <c r="CD48" s="72"/>
      <c r="CE48" s="72"/>
      <c r="CF48" s="72"/>
      <c r="CG48" s="72"/>
    </row>
    <row r="49" spans="3:85" s="5" customFormat="1" ht="15.6">
      <c r="C49" s="72"/>
      <c r="D49" s="72"/>
      <c r="E49" s="3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72"/>
      <c r="AO49" s="72"/>
      <c r="AP49" s="72"/>
      <c r="AQ49" s="72"/>
      <c r="AR49" s="72"/>
      <c r="AS49" s="72"/>
      <c r="AT49" s="72"/>
      <c r="AU49" s="72"/>
      <c r="AV49" s="72"/>
      <c r="AW49" s="72"/>
      <c r="AX49" s="72"/>
      <c r="AY49" s="72"/>
      <c r="AZ49" s="72"/>
      <c r="BA49" s="72"/>
      <c r="BB49" s="72"/>
      <c r="BC49" s="72"/>
      <c r="BD49" s="72"/>
      <c r="BE49" s="72"/>
      <c r="BF49" s="72"/>
      <c r="BG49" s="72"/>
      <c r="BH49" s="72"/>
      <c r="BI49" s="72"/>
      <c r="BJ49" s="72"/>
      <c r="BK49" s="72"/>
      <c r="BL49" s="72"/>
      <c r="BM49" s="72"/>
      <c r="BN49" s="72"/>
      <c r="BO49" s="72"/>
      <c r="BP49" s="72"/>
      <c r="BQ49" s="72"/>
      <c r="BR49" s="72"/>
      <c r="BS49" s="72"/>
      <c r="BV49" s="72"/>
      <c r="BW49" s="72"/>
      <c r="BX49" s="72"/>
      <c r="BY49" s="72"/>
      <c r="BZ49" s="72"/>
      <c r="CA49" s="72"/>
      <c r="CB49" s="72"/>
      <c r="CC49" s="72"/>
      <c r="CD49" s="72"/>
      <c r="CE49" s="72"/>
      <c r="CF49" s="72"/>
      <c r="CG49" s="72"/>
    </row>
    <row r="50" spans="3:85" s="5" customFormat="1" ht="15.6">
      <c r="C50" s="72"/>
      <c r="D50" s="72"/>
      <c r="E50" s="3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/>
      <c r="AN50" s="72"/>
      <c r="AO50" s="72"/>
      <c r="AP50" s="72"/>
      <c r="AQ50" s="72"/>
      <c r="AR50" s="72"/>
      <c r="AS50" s="72"/>
      <c r="AT50" s="72"/>
      <c r="AU50" s="72"/>
      <c r="AV50" s="72"/>
      <c r="AW50" s="72"/>
      <c r="AX50" s="72"/>
      <c r="AY50" s="72"/>
      <c r="AZ50" s="72"/>
      <c r="BA50" s="72"/>
      <c r="BB50" s="72"/>
      <c r="BC50" s="72"/>
      <c r="BD50" s="72"/>
      <c r="BE50" s="72"/>
      <c r="BF50" s="72"/>
      <c r="BG50" s="72"/>
      <c r="BH50" s="72"/>
      <c r="BI50" s="72"/>
      <c r="BJ50" s="72"/>
      <c r="BK50" s="72"/>
      <c r="BL50" s="72"/>
      <c r="BM50" s="72"/>
      <c r="BN50" s="72"/>
      <c r="BO50" s="72"/>
      <c r="BP50" s="72"/>
      <c r="BQ50" s="72"/>
      <c r="BR50" s="72"/>
      <c r="BS50" s="72"/>
      <c r="BV50" s="72"/>
      <c r="BW50" s="72"/>
      <c r="BX50" s="72"/>
      <c r="BY50" s="72"/>
      <c r="BZ50" s="72"/>
      <c r="CA50" s="72"/>
      <c r="CB50" s="72"/>
      <c r="CC50" s="72"/>
      <c r="CD50" s="72"/>
      <c r="CE50" s="72"/>
      <c r="CF50" s="72"/>
      <c r="CG50" s="72"/>
    </row>
    <row r="51" spans="3:85" s="5" customFormat="1" ht="15.6">
      <c r="C51" s="72"/>
      <c r="D51" s="72"/>
      <c r="E51" s="3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72"/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72"/>
      <c r="BN51" s="72"/>
      <c r="BO51" s="72"/>
      <c r="BP51" s="72"/>
      <c r="BQ51" s="72"/>
      <c r="BR51" s="72"/>
      <c r="BS51" s="72"/>
      <c r="BV51" s="72"/>
      <c r="BW51" s="72"/>
      <c r="BX51" s="72"/>
      <c r="BY51" s="72"/>
      <c r="BZ51" s="72"/>
      <c r="CA51" s="72"/>
      <c r="CB51" s="72"/>
      <c r="CC51" s="72"/>
      <c r="CD51" s="72"/>
      <c r="CE51" s="72"/>
      <c r="CF51" s="72"/>
      <c r="CG51" s="72"/>
    </row>
    <row r="52" spans="3:85" s="5" customFormat="1" ht="15.6">
      <c r="C52" s="72"/>
      <c r="D52" s="72"/>
      <c r="E52" s="3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72"/>
      <c r="BN52" s="72"/>
      <c r="BO52" s="72"/>
      <c r="BP52" s="72"/>
      <c r="BQ52" s="72"/>
      <c r="BR52" s="72"/>
      <c r="BS52" s="72"/>
      <c r="BV52" s="72"/>
      <c r="BW52" s="72"/>
      <c r="BX52" s="72"/>
      <c r="BY52" s="72"/>
      <c r="BZ52" s="72"/>
      <c r="CA52" s="72"/>
      <c r="CB52" s="72"/>
      <c r="CC52" s="72"/>
      <c r="CD52" s="72"/>
      <c r="CE52" s="72"/>
      <c r="CF52" s="72"/>
      <c r="CG52" s="72"/>
    </row>
    <row r="53" spans="3:85" s="5" customFormat="1" ht="15.6">
      <c r="C53" s="72"/>
      <c r="D53" s="72"/>
      <c r="E53" s="3"/>
      <c r="F53" s="72"/>
      <c r="G53" s="72"/>
      <c r="H53" s="72"/>
      <c r="I53" s="72"/>
      <c r="J53" s="72"/>
      <c r="K53" s="72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/>
      <c r="BD53" s="72"/>
      <c r="BE53" s="72"/>
      <c r="BF53" s="72"/>
      <c r="BG53" s="72"/>
      <c r="BH53" s="72"/>
      <c r="BI53" s="72"/>
      <c r="BJ53" s="72"/>
      <c r="BK53" s="72"/>
      <c r="BL53" s="72"/>
      <c r="BM53" s="72"/>
      <c r="BN53" s="72"/>
      <c r="BO53" s="72"/>
      <c r="BP53" s="72"/>
      <c r="BQ53" s="72"/>
      <c r="BR53" s="72"/>
      <c r="BS53" s="72"/>
      <c r="BV53" s="72"/>
      <c r="BW53" s="72"/>
      <c r="BX53" s="72"/>
      <c r="BY53" s="72"/>
      <c r="BZ53" s="72"/>
      <c r="CA53" s="72"/>
      <c r="CB53" s="72"/>
      <c r="CC53" s="72"/>
      <c r="CD53" s="72"/>
      <c r="CE53" s="72"/>
      <c r="CF53" s="72"/>
      <c r="CG53" s="72"/>
    </row>
    <row r="54" spans="3:85" s="5" customFormat="1" ht="15.6">
      <c r="C54" s="72"/>
      <c r="D54" s="72"/>
      <c r="E54" s="3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72"/>
      <c r="AG54" s="72"/>
      <c r="AH54" s="72"/>
      <c r="AI54" s="72"/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72"/>
      <c r="BN54" s="72"/>
      <c r="BO54" s="72"/>
      <c r="BP54" s="72"/>
      <c r="BQ54" s="72"/>
      <c r="BR54" s="72"/>
      <c r="BS54" s="72"/>
      <c r="BV54" s="72"/>
      <c r="BW54" s="72"/>
      <c r="BX54" s="72"/>
      <c r="BY54" s="72"/>
      <c r="BZ54" s="72"/>
      <c r="CA54" s="72"/>
      <c r="CB54" s="72"/>
      <c r="CC54" s="72"/>
      <c r="CD54" s="72"/>
      <c r="CE54" s="72"/>
      <c r="CF54" s="72"/>
      <c r="CG54" s="72"/>
    </row>
    <row r="55" spans="3:85" s="5" customFormat="1" ht="15.6">
      <c r="C55" s="72"/>
      <c r="D55" s="72"/>
      <c r="E55" s="3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72"/>
      <c r="BN55" s="72"/>
      <c r="BO55" s="72"/>
      <c r="BP55" s="72"/>
      <c r="BQ55" s="72"/>
      <c r="BR55" s="72"/>
      <c r="BS55" s="72"/>
      <c r="BV55" s="72"/>
      <c r="BW55" s="72"/>
      <c r="BX55" s="72"/>
      <c r="BY55" s="72"/>
      <c r="BZ55" s="72"/>
      <c r="CA55" s="72"/>
      <c r="CB55" s="72"/>
      <c r="CC55" s="72"/>
      <c r="CD55" s="72"/>
      <c r="CE55" s="72"/>
      <c r="CF55" s="72"/>
      <c r="CG55" s="72"/>
    </row>
    <row r="56" spans="3:85" s="5" customFormat="1" ht="15.6">
      <c r="C56" s="72"/>
      <c r="D56" s="72"/>
      <c r="E56" s="3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72"/>
      <c r="BN56" s="72"/>
      <c r="BO56" s="72"/>
      <c r="BP56" s="72"/>
      <c r="BQ56" s="72"/>
      <c r="BR56" s="72"/>
      <c r="BS56" s="72"/>
      <c r="BV56" s="72"/>
      <c r="BW56" s="72"/>
      <c r="BX56" s="72"/>
      <c r="BY56" s="72"/>
      <c r="BZ56" s="72"/>
      <c r="CA56" s="72"/>
      <c r="CB56" s="72"/>
      <c r="CC56" s="72"/>
      <c r="CD56" s="72"/>
      <c r="CE56" s="72"/>
      <c r="CF56" s="72"/>
      <c r="CG56" s="72"/>
    </row>
    <row r="57" spans="3:85" s="5" customFormat="1" ht="15.6">
      <c r="C57" s="72"/>
      <c r="D57" s="72"/>
      <c r="E57" s="3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2"/>
      <c r="AK57" s="72"/>
      <c r="AL57" s="72"/>
      <c r="AM57" s="72"/>
      <c r="AN57" s="72"/>
      <c r="AO57" s="72"/>
      <c r="AP57" s="72"/>
      <c r="AQ57" s="72"/>
      <c r="AR57" s="72"/>
      <c r="AS57" s="72"/>
      <c r="AT57" s="72"/>
      <c r="AU57" s="72"/>
      <c r="AV57" s="72"/>
      <c r="AW57" s="72"/>
      <c r="AX57" s="72"/>
      <c r="AY57" s="72"/>
      <c r="AZ57" s="72"/>
      <c r="BA57" s="72"/>
      <c r="BB57" s="72"/>
      <c r="BC57" s="72"/>
      <c r="BD57" s="72"/>
      <c r="BE57" s="72"/>
      <c r="BF57" s="72"/>
      <c r="BG57" s="72"/>
      <c r="BH57" s="72"/>
      <c r="BI57" s="72"/>
      <c r="BJ57" s="72"/>
      <c r="BK57" s="72"/>
      <c r="BL57" s="72"/>
      <c r="BM57" s="72"/>
      <c r="BN57" s="72"/>
      <c r="BO57" s="72"/>
      <c r="BP57" s="72"/>
      <c r="BQ57" s="72"/>
      <c r="BR57" s="72"/>
      <c r="BS57" s="72"/>
      <c r="BV57" s="72"/>
      <c r="BW57" s="72"/>
      <c r="BX57" s="72"/>
      <c r="BY57" s="72"/>
      <c r="BZ57" s="72"/>
      <c r="CA57" s="72"/>
      <c r="CB57" s="72"/>
      <c r="CC57" s="72"/>
      <c r="CD57" s="72"/>
      <c r="CE57" s="72"/>
      <c r="CF57" s="72"/>
      <c r="CG57" s="72"/>
    </row>
    <row r="58" spans="3:85" s="5" customFormat="1" ht="15.6">
      <c r="C58" s="72"/>
      <c r="D58" s="72"/>
      <c r="E58" s="3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72"/>
      <c r="BN58" s="72"/>
      <c r="BO58" s="72"/>
      <c r="BP58" s="72"/>
      <c r="BQ58" s="72"/>
      <c r="BR58" s="72"/>
      <c r="BS58" s="72"/>
      <c r="BV58" s="72"/>
      <c r="BW58" s="72"/>
      <c r="BX58" s="72"/>
      <c r="BY58" s="72"/>
      <c r="BZ58" s="72"/>
      <c r="CA58" s="72"/>
      <c r="CB58" s="72"/>
      <c r="CC58" s="72"/>
      <c r="CD58" s="72"/>
      <c r="CE58" s="72"/>
      <c r="CF58" s="72"/>
      <c r="CG58" s="72"/>
    </row>
    <row r="59" spans="3:85" s="5" customFormat="1" ht="15.6">
      <c r="C59" s="72"/>
      <c r="D59" s="72"/>
      <c r="E59" s="3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72"/>
      <c r="BN59" s="72"/>
      <c r="BO59" s="72"/>
      <c r="BP59" s="72"/>
      <c r="BQ59" s="72"/>
      <c r="BR59" s="72"/>
      <c r="BS59" s="72"/>
      <c r="BV59" s="72"/>
      <c r="BW59" s="72"/>
      <c r="BX59" s="72"/>
      <c r="BY59" s="72"/>
      <c r="BZ59" s="72"/>
      <c r="CA59" s="72"/>
      <c r="CB59" s="72"/>
      <c r="CC59" s="72"/>
      <c r="CD59" s="72"/>
      <c r="CE59" s="72"/>
      <c r="CF59" s="72"/>
      <c r="CG59" s="72"/>
    </row>
    <row r="60" spans="3:85" s="5" customFormat="1" ht="15.6">
      <c r="C60" s="72"/>
      <c r="D60" s="72"/>
      <c r="E60" s="3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72"/>
      <c r="BN60" s="72"/>
      <c r="BO60" s="72"/>
      <c r="BP60" s="72"/>
      <c r="BQ60" s="72"/>
      <c r="BR60" s="72"/>
      <c r="BS60" s="72"/>
      <c r="BV60" s="72"/>
      <c r="BW60" s="72"/>
      <c r="BX60" s="72"/>
      <c r="BY60" s="72"/>
      <c r="BZ60" s="72"/>
      <c r="CA60" s="72"/>
      <c r="CB60" s="72"/>
      <c r="CC60" s="72"/>
      <c r="CD60" s="72"/>
      <c r="CE60" s="72"/>
      <c r="CF60" s="72"/>
      <c r="CG60" s="72"/>
    </row>
    <row r="61" spans="3:85" s="5" customFormat="1" ht="15.6">
      <c r="C61" s="72"/>
      <c r="D61" s="72"/>
      <c r="E61" s="3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72"/>
      <c r="BN61" s="72"/>
      <c r="BO61" s="72"/>
      <c r="BP61" s="72"/>
      <c r="BQ61" s="72"/>
      <c r="BR61" s="72"/>
      <c r="BS61" s="72"/>
      <c r="BV61" s="72"/>
      <c r="BW61" s="72"/>
      <c r="BX61" s="72"/>
      <c r="BY61" s="72"/>
      <c r="BZ61" s="72"/>
      <c r="CA61" s="72"/>
      <c r="CB61" s="72"/>
      <c r="CC61" s="72"/>
      <c r="CD61" s="72"/>
      <c r="CE61" s="72"/>
      <c r="CF61" s="72"/>
      <c r="CG61" s="72"/>
    </row>
    <row r="62" spans="3:85" s="5" customFormat="1" ht="15.6">
      <c r="C62" s="72"/>
      <c r="D62" s="72"/>
      <c r="E62" s="3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72"/>
      <c r="BN62" s="72"/>
      <c r="BO62" s="72"/>
      <c r="BP62" s="72"/>
      <c r="BQ62" s="72"/>
      <c r="BR62" s="72"/>
      <c r="BS62" s="72"/>
      <c r="BV62" s="72"/>
      <c r="BW62" s="72"/>
      <c r="BX62" s="72"/>
      <c r="BY62" s="72"/>
      <c r="BZ62" s="72"/>
      <c r="CA62" s="72"/>
      <c r="CB62" s="72"/>
      <c r="CC62" s="72"/>
      <c r="CD62" s="72"/>
      <c r="CE62" s="72"/>
      <c r="CF62" s="72"/>
      <c r="CG62" s="72"/>
    </row>
    <row r="63" spans="3:85" s="5" customFormat="1" ht="15.6">
      <c r="C63" s="72"/>
      <c r="D63" s="72"/>
      <c r="E63" s="3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2"/>
      <c r="BF63" s="72"/>
      <c r="BG63" s="72"/>
      <c r="BH63" s="72"/>
      <c r="BI63" s="72"/>
      <c r="BJ63" s="72"/>
      <c r="BK63" s="72"/>
      <c r="BL63" s="72"/>
      <c r="BM63" s="72"/>
      <c r="BN63" s="72"/>
      <c r="BO63" s="72"/>
      <c r="BP63" s="72"/>
      <c r="BQ63" s="72"/>
      <c r="BR63" s="72"/>
      <c r="BS63" s="72"/>
      <c r="BV63" s="72"/>
      <c r="BW63" s="72"/>
      <c r="BX63" s="72"/>
      <c r="BY63" s="72"/>
      <c r="BZ63" s="72"/>
      <c r="CA63" s="72"/>
      <c r="CB63" s="72"/>
      <c r="CC63" s="72"/>
      <c r="CD63" s="72"/>
      <c r="CE63" s="72"/>
      <c r="CF63" s="72"/>
      <c r="CG63" s="72"/>
    </row>
    <row r="64" spans="3:85" s="5" customFormat="1" ht="15.6">
      <c r="C64" s="72"/>
      <c r="D64" s="72"/>
      <c r="E64" s="3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72"/>
      <c r="BN64" s="72"/>
      <c r="BO64" s="72"/>
      <c r="BP64" s="72"/>
      <c r="BQ64" s="72"/>
      <c r="BR64" s="72"/>
      <c r="BS64" s="72"/>
      <c r="BV64" s="72"/>
      <c r="BW64" s="72"/>
      <c r="BX64" s="72"/>
      <c r="BY64" s="72"/>
      <c r="BZ64" s="72"/>
      <c r="CA64" s="72"/>
      <c r="CB64" s="72"/>
      <c r="CC64" s="72"/>
      <c r="CD64" s="72"/>
      <c r="CE64" s="72"/>
      <c r="CF64" s="72"/>
      <c r="CG64" s="72"/>
    </row>
    <row r="65" spans="3:85" s="5" customFormat="1" ht="15.6">
      <c r="C65" s="72"/>
      <c r="D65" s="72"/>
      <c r="E65" s="3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72"/>
      <c r="BN65" s="72"/>
      <c r="BO65" s="72"/>
      <c r="BP65" s="72"/>
      <c r="BQ65" s="72"/>
      <c r="BR65" s="72"/>
      <c r="BS65" s="72"/>
      <c r="BV65" s="72"/>
      <c r="BW65" s="72"/>
      <c r="BX65" s="72"/>
      <c r="BY65" s="72"/>
      <c r="BZ65" s="72"/>
      <c r="CA65" s="72"/>
      <c r="CB65" s="72"/>
      <c r="CC65" s="72"/>
      <c r="CD65" s="72"/>
      <c r="CE65" s="72"/>
      <c r="CF65" s="72"/>
      <c r="CG65" s="72"/>
    </row>
    <row r="66" spans="3:85" s="5" customFormat="1" ht="15.6">
      <c r="C66" s="72"/>
      <c r="D66" s="72"/>
      <c r="E66" s="3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72"/>
      <c r="BN66" s="72"/>
      <c r="BO66" s="72"/>
      <c r="BP66" s="72"/>
      <c r="BQ66" s="72"/>
      <c r="BR66" s="72"/>
      <c r="BS66" s="72"/>
      <c r="BV66" s="72"/>
      <c r="BW66" s="72"/>
      <c r="BX66" s="72"/>
      <c r="BY66" s="72"/>
      <c r="BZ66" s="72"/>
      <c r="CA66" s="72"/>
      <c r="CB66" s="72"/>
      <c r="CC66" s="72"/>
      <c r="CD66" s="72"/>
      <c r="CE66" s="72"/>
      <c r="CF66" s="72"/>
      <c r="CG66" s="72"/>
    </row>
    <row r="67" spans="3:85" s="5" customFormat="1" ht="15.6">
      <c r="C67" s="72"/>
      <c r="D67" s="72"/>
      <c r="E67" s="3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2"/>
      <c r="BF67" s="72"/>
      <c r="BG67" s="72"/>
      <c r="BH67" s="72"/>
      <c r="BI67" s="72"/>
      <c r="BJ67" s="72"/>
      <c r="BK67" s="72"/>
      <c r="BL67" s="72"/>
      <c r="BM67" s="72"/>
      <c r="BN67" s="72"/>
      <c r="BO67" s="72"/>
      <c r="BP67" s="72"/>
      <c r="BQ67" s="72"/>
      <c r="BR67" s="72"/>
      <c r="BS67" s="72"/>
      <c r="BV67" s="72"/>
      <c r="BW67" s="72"/>
      <c r="BX67" s="72"/>
      <c r="BY67" s="72"/>
      <c r="BZ67" s="72"/>
      <c r="CA67" s="72"/>
      <c r="CB67" s="72"/>
      <c r="CC67" s="72"/>
      <c r="CD67" s="72"/>
      <c r="CE67" s="72"/>
      <c r="CF67" s="72"/>
      <c r="CG67" s="72"/>
    </row>
    <row r="68" spans="3:85" s="5" customFormat="1" ht="15.6">
      <c r="C68" s="72"/>
      <c r="D68" s="72"/>
      <c r="E68" s="3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72"/>
      <c r="BN68" s="72"/>
      <c r="BO68" s="72"/>
      <c r="BP68" s="72"/>
      <c r="BQ68" s="72"/>
      <c r="BR68" s="72"/>
      <c r="BS68" s="72"/>
      <c r="BV68" s="72"/>
      <c r="BW68" s="72"/>
      <c r="BX68" s="72"/>
      <c r="BY68" s="72"/>
      <c r="BZ68" s="72"/>
      <c r="CA68" s="72"/>
      <c r="CB68" s="72"/>
      <c r="CC68" s="72"/>
      <c r="CD68" s="72"/>
      <c r="CE68" s="72"/>
      <c r="CF68" s="72"/>
      <c r="CG68" s="72"/>
    </row>
    <row r="69" spans="3:85" s="5" customFormat="1" ht="15.6">
      <c r="C69" s="72"/>
      <c r="D69" s="72"/>
      <c r="E69" s="3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72"/>
      <c r="BN69" s="72"/>
      <c r="BO69" s="72"/>
      <c r="BP69" s="72"/>
      <c r="BQ69" s="72"/>
      <c r="BR69" s="72"/>
      <c r="BS69" s="72"/>
      <c r="BV69" s="72"/>
      <c r="BW69" s="72"/>
      <c r="BX69" s="72"/>
      <c r="BY69" s="72"/>
      <c r="BZ69" s="72"/>
      <c r="CA69" s="72"/>
      <c r="CB69" s="72"/>
      <c r="CC69" s="72"/>
      <c r="CD69" s="72"/>
      <c r="CE69" s="72"/>
      <c r="CF69" s="72"/>
      <c r="CG69" s="72"/>
    </row>
    <row r="70" spans="3:85" s="5" customFormat="1" ht="15.6">
      <c r="C70" s="72"/>
      <c r="D70" s="72"/>
      <c r="E70" s="3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72"/>
      <c r="BN70" s="72"/>
      <c r="BO70" s="72"/>
      <c r="BP70" s="72"/>
      <c r="BQ70" s="72"/>
      <c r="BR70" s="72"/>
      <c r="BS70" s="72"/>
      <c r="BV70" s="72"/>
      <c r="BW70" s="72"/>
      <c r="BX70" s="72"/>
      <c r="BY70" s="72"/>
      <c r="BZ70" s="72"/>
      <c r="CA70" s="72"/>
      <c r="CB70" s="72"/>
      <c r="CC70" s="72"/>
      <c r="CD70" s="72"/>
      <c r="CE70" s="72"/>
      <c r="CF70" s="72"/>
      <c r="CG70" s="72"/>
    </row>
    <row r="71" spans="3:85" s="5" customFormat="1" ht="15.6">
      <c r="C71" s="72"/>
      <c r="D71" s="72"/>
      <c r="E71" s="3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72"/>
      <c r="BN71" s="72"/>
      <c r="BO71" s="72"/>
      <c r="BP71" s="72"/>
      <c r="BQ71" s="72"/>
      <c r="BR71" s="72"/>
      <c r="BS71" s="72"/>
      <c r="BV71" s="72"/>
      <c r="BW71" s="72"/>
      <c r="BX71" s="72"/>
      <c r="BY71" s="72"/>
      <c r="BZ71" s="72"/>
      <c r="CA71" s="72"/>
      <c r="CB71" s="72"/>
      <c r="CC71" s="72"/>
      <c r="CD71" s="72"/>
      <c r="CE71" s="72"/>
      <c r="CF71" s="72"/>
      <c r="CG71" s="72"/>
    </row>
    <row r="72" spans="3:85" s="5" customFormat="1" ht="15.6">
      <c r="C72" s="72"/>
      <c r="D72" s="72"/>
      <c r="E72" s="3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72"/>
      <c r="BN72" s="72"/>
      <c r="BO72" s="72"/>
      <c r="BP72" s="72"/>
      <c r="BQ72" s="72"/>
      <c r="BR72" s="72"/>
      <c r="BS72" s="72"/>
      <c r="BV72" s="72"/>
      <c r="BW72" s="72"/>
      <c r="BX72" s="72"/>
      <c r="BY72" s="72"/>
      <c r="BZ72" s="72"/>
      <c r="CA72" s="72"/>
      <c r="CB72" s="72"/>
      <c r="CC72" s="72"/>
      <c r="CD72" s="72"/>
      <c r="CE72" s="72"/>
      <c r="CF72" s="72"/>
      <c r="CG72" s="72"/>
    </row>
    <row r="73" spans="3:85" s="5" customFormat="1" ht="15.6">
      <c r="C73" s="72"/>
      <c r="D73" s="72"/>
      <c r="E73" s="3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72"/>
      <c r="BN73" s="72"/>
      <c r="BO73" s="72"/>
      <c r="BP73" s="72"/>
      <c r="BQ73" s="72"/>
      <c r="BR73" s="72"/>
      <c r="BS73" s="72"/>
      <c r="BV73" s="72"/>
      <c r="BW73" s="72"/>
      <c r="BX73" s="72"/>
      <c r="BY73" s="72"/>
      <c r="BZ73" s="72"/>
      <c r="CA73" s="72"/>
      <c r="CB73" s="72"/>
      <c r="CC73" s="72"/>
      <c r="CD73" s="72"/>
      <c r="CE73" s="72"/>
      <c r="CF73" s="72"/>
      <c r="CG73" s="72"/>
    </row>
    <row r="74" spans="3:85" s="5" customFormat="1" ht="15.6">
      <c r="C74" s="72"/>
      <c r="D74" s="72"/>
      <c r="E74" s="3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  <c r="AP74" s="72"/>
      <c r="AQ74" s="72"/>
      <c r="AR74" s="72"/>
      <c r="AS74" s="72"/>
      <c r="AT74" s="72"/>
      <c r="AU74" s="72"/>
      <c r="AV74" s="72"/>
      <c r="AW74" s="72"/>
      <c r="AX74" s="72"/>
      <c r="AY74" s="72"/>
      <c r="AZ74" s="72"/>
      <c r="BA74" s="72"/>
      <c r="BB74" s="72"/>
      <c r="BC74" s="72"/>
      <c r="BD74" s="72"/>
      <c r="BE74" s="72"/>
      <c r="BF74" s="72"/>
      <c r="BG74" s="72"/>
      <c r="BH74" s="72"/>
      <c r="BI74" s="72"/>
      <c r="BJ74" s="72"/>
      <c r="BK74" s="72"/>
      <c r="BL74" s="72"/>
      <c r="BM74" s="72"/>
      <c r="BN74" s="72"/>
      <c r="BO74" s="72"/>
      <c r="BP74" s="72"/>
      <c r="BQ74" s="72"/>
      <c r="BR74" s="72"/>
      <c r="BS74" s="72"/>
      <c r="BV74" s="72"/>
      <c r="BW74" s="72"/>
      <c r="BX74" s="72"/>
      <c r="BY74" s="72"/>
      <c r="BZ74" s="72"/>
      <c r="CA74" s="72"/>
      <c r="CB74" s="72"/>
      <c r="CC74" s="72"/>
      <c r="CD74" s="72"/>
      <c r="CE74" s="72"/>
      <c r="CF74" s="72"/>
      <c r="CG74" s="72"/>
    </row>
    <row r="75" spans="3:85" s="5" customFormat="1" ht="15.6">
      <c r="C75" s="72"/>
      <c r="D75" s="72"/>
      <c r="E75" s="3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/>
      <c r="BV75" s="72"/>
      <c r="BW75" s="72"/>
      <c r="BX75" s="72"/>
      <c r="BY75" s="72"/>
      <c r="BZ75" s="72"/>
      <c r="CA75" s="72"/>
      <c r="CB75" s="72"/>
      <c r="CC75" s="72"/>
      <c r="CD75" s="72"/>
      <c r="CE75" s="72"/>
      <c r="CF75" s="72"/>
      <c r="CG75" s="72"/>
    </row>
    <row r="76" spans="3:85" s="5" customFormat="1" ht="15.6">
      <c r="C76" s="72"/>
      <c r="D76" s="72"/>
      <c r="E76" s="3"/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72"/>
      <c r="BN76" s="72"/>
      <c r="BO76" s="72"/>
      <c r="BP76" s="72"/>
      <c r="BQ76" s="72"/>
      <c r="BR76" s="72"/>
      <c r="BS76" s="72"/>
      <c r="BV76" s="72"/>
      <c r="BW76" s="72"/>
      <c r="BX76" s="72"/>
      <c r="BY76" s="72"/>
      <c r="BZ76" s="72"/>
      <c r="CA76" s="72"/>
      <c r="CB76" s="72"/>
      <c r="CC76" s="72"/>
      <c r="CD76" s="72"/>
      <c r="CE76" s="72"/>
      <c r="CF76" s="72"/>
      <c r="CG76" s="72"/>
    </row>
    <row r="77" spans="3:85" s="5" customFormat="1" ht="15.6">
      <c r="C77" s="72"/>
      <c r="D77" s="72"/>
      <c r="E77" s="3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</row>
    <row r="78" spans="3:85" s="5" customFormat="1" ht="15.6">
      <c r="C78" s="72"/>
      <c r="D78" s="72"/>
      <c r="E78" s="3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72"/>
      <c r="BN78" s="72"/>
      <c r="BO78" s="72"/>
      <c r="BP78" s="72"/>
      <c r="BQ78" s="72"/>
      <c r="BR78" s="72"/>
      <c r="BS78" s="72"/>
      <c r="BV78" s="72"/>
      <c r="BW78" s="72"/>
      <c r="BX78" s="72"/>
      <c r="BY78" s="72"/>
      <c r="BZ78" s="72"/>
      <c r="CA78" s="72"/>
      <c r="CB78" s="72"/>
      <c r="CC78" s="72"/>
      <c r="CD78" s="72"/>
      <c r="CE78" s="72"/>
      <c r="CF78" s="72"/>
      <c r="CG78" s="72"/>
    </row>
    <row r="79" spans="3:85" s="5" customFormat="1" ht="15.6">
      <c r="C79" s="72"/>
      <c r="D79" s="72"/>
      <c r="E79" s="3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/>
      <c r="BM79" s="72"/>
      <c r="BN79" s="72"/>
      <c r="BO79" s="72"/>
      <c r="BP79" s="72"/>
      <c r="BQ79" s="72"/>
      <c r="BR79" s="72"/>
      <c r="BS79" s="72"/>
      <c r="BV79" s="72"/>
      <c r="BW79" s="72"/>
      <c r="BX79" s="72"/>
      <c r="BY79" s="72"/>
      <c r="BZ79" s="72"/>
      <c r="CA79" s="72"/>
      <c r="CB79" s="72"/>
      <c r="CC79" s="72"/>
      <c r="CD79" s="72"/>
      <c r="CE79" s="72"/>
      <c r="CF79" s="72"/>
      <c r="CG79" s="72"/>
    </row>
    <row r="80" spans="3:85" s="5" customFormat="1" ht="15.6">
      <c r="C80" s="72"/>
      <c r="D80" s="72"/>
      <c r="E80" s="3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  <c r="AI80" s="72"/>
      <c r="AJ80" s="72"/>
      <c r="AK80" s="72"/>
      <c r="AL80" s="72"/>
      <c r="AM80" s="72"/>
      <c r="AN80" s="72"/>
      <c r="AO80" s="72"/>
      <c r="AP80" s="72"/>
      <c r="AQ80" s="72"/>
      <c r="AR80" s="72"/>
      <c r="AS80" s="72"/>
      <c r="AT80" s="72"/>
      <c r="AU80" s="72"/>
      <c r="AV80" s="72"/>
      <c r="AW80" s="72"/>
      <c r="AX80" s="72"/>
      <c r="AY80" s="72"/>
      <c r="AZ80" s="72"/>
      <c r="BA80" s="72"/>
      <c r="BB80" s="72"/>
      <c r="BC80" s="72"/>
      <c r="BD80" s="72"/>
      <c r="BE80" s="72"/>
      <c r="BF80" s="72"/>
      <c r="BG80" s="72"/>
      <c r="BH80" s="72"/>
      <c r="BI80" s="72"/>
      <c r="BJ80" s="72"/>
      <c r="BK80" s="72"/>
      <c r="BL80" s="72"/>
      <c r="BM80" s="72"/>
      <c r="BN80" s="72"/>
      <c r="BO80" s="72"/>
      <c r="BP80" s="72"/>
      <c r="BQ80" s="72"/>
      <c r="BR80" s="72"/>
      <c r="BS80" s="72"/>
      <c r="BV80" s="72"/>
      <c r="BW80" s="72"/>
      <c r="BX80" s="72"/>
      <c r="BY80" s="72"/>
      <c r="BZ80" s="72"/>
      <c r="CA80" s="72"/>
      <c r="CB80" s="72"/>
      <c r="CC80" s="72"/>
      <c r="CD80" s="72"/>
      <c r="CE80" s="72"/>
      <c r="CF80" s="72"/>
      <c r="CG80" s="72"/>
    </row>
    <row r="81" spans="3:85" s="5" customFormat="1" ht="15.6">
      <c r="C81" s="72"/>
      <c r="D81" s="72"/>
      <c r="E81" s="3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/>
      <c r="BM81" s="72"/>
      <c r="BN81" s="72"/>
      <c r="BO81" s="72"/>
      <c r="BP81" s="72"/>
      <c r="BQ81" s="72"/>
      <c r="BR81" s="72"/>
      <c r="BS81" s="72"/>
      <c r="BV81" s="72"/>
      <c r="BW81" s="72"/>
      <c r="BX81" s="72"/>
      <c r="BY81" s="72"/>
      <c r="BZ81" s="72"/>
      <c r="CA81" s="72"/>
      <c r="CB81" s="72"/>
      <c r="CC81" s="72"/>
      <c r="CD81" s="72"/>
      <c r="CE81" s="72"/>
      <c r="CF81" s="72"/>
      <c r="CG81" s="72"/>
    </row>
    <row r="82" spans="3:85" s="5" customFormat="1" ht="15.6">
      <c r="C82" s="72"/>
      <c r="D82" s="72"/>
      <c r="E82" s="3"/>
      <c r="F82" s="72"/>
      <c r="G82" s="72"/>
      <c r="H82" s="72"/>
      <c r="I82" s="72"/>
      <c r="J82" s="72"/>
      <c r="K82" s="72"/>
      <c r="L82" s="72"/>
      <c r="M82" s="72"/>
      <c r="N82" s="72"/>
      <c r="O82" s="72"/>
      <c r="P82" s="72"/>
      <c r="Q82" s="72"/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72"/>
      <c r="AC82" s="72"/>
      <c r="AD82" s="72"/>
      <c r="AE82" s="72"/>
      <c r="AF82" s="72"/>
      <c r="AG82" s="72"/>
      <c r="AH82" s="72"/>
      <c r="AI82" s="72"/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72"/>
      <c r="BN82" s="72"/>
      <c r="BO82" s="72"/>
      <c r="BP82" s="72"/>
      <c r="BQ82" s="72"/>
      <c r="BR82" s="72"/>
      <c r="BS82" s="72"/>
      <c r="BV82" s="72"/>
      <c r="BW82" s="72"/>
      <c r="BX82" s="72"/>
      <c r="BY82" s="72"/>
      <c r="BZ82" s="72"/>
      <c r="CA82" s="72"/>
      <c r="CB82" s="72"/>
      <c r="CC82" s="72"/>
      <c r="CD82" s="72"/>
      <c r="CE82" s="72"/>
      <c r="CF82" s="72"/>
      <c r="CG82" s="72"/>
    </row>
    <row r="83" spans="3:85" s="5" customFormat="1" ht="15.6">
      <c r="C83" s="72"/>
      <c r="D83" s="72"/>
      <c r="E83" s="3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72"/>
      <c r="BN83" s="72"/>
      <c r="BO83" s="72"/>
      <c r="BP83" s="72"/>
      <c r="BQ83" s="72"/>
      <c r="BR83" s="72"/>
      <c r="BS83" s="72"/>
      <c r="BV83" s="72"/>
      <c r="BW83" s="72"/>
      <c r="BX83" s="72"/>
      <c r="BY83" s="72"/>
      <c r="BZ83" s="72"/>
      <c r="CA83" s="72"/>
      <c r="CB83" s="72"/>
      <c r="CC83" s="72"/>
      <c r="CD83" s="72"/>
      <c r="CE83" s="72"/>
      <c r="CF83" s="72"/>
      <c r="CG83" s="72"/>
    </row>
    <row r="84" spans="3:85" s="5" customFormat="1" ht="15.6">
      <c r="C84" s="72"/>
      <c r="D84" s="72"/>
      <c r="E84" s="3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72"/>
      <c r="AG84" s="72"/>
      <c r="AH84" s="72"/>
      <c r="AI84" s="72"/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72"/>
      <c r="BN84" s="72"/>
      <c r="BO84" s="72"/>
      <c r="BP84" s="72"/>
      <c r="BQ84" s="72"/>
      <c r="BR84" s="72"/>
      <c r="BS84" s="72"/>
      <c r="BV84" s="72"/>
      <c r="BW84" s="72"/>
      <c r="BX84" s="72"/>
      <c r="BY84" s="72"/>
      <c r="BZ84" s="72"/>
      <c r="CA84" s="72"/>
      <c r="CB84" s="72"/>
      <c r="CC84" s="72"/>
      <c r="CD84" s="72"/>
      <c r="CE84" s="72"/>
      <c r="CF84" s="72"/>
      <c r="CG84" s="72"/>
    </row>
    <row r="85" spans="3:85" s="5" customFormat="1" ht="15.6">
      <c r="C85" s="72"/>
      <c r="D85" s="72"/>
      <c r="E85" s="3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72"/>
      <c r="AG85" s="72"/>
      <c r="AH85" s="72"/>
      <c r="AI85" s="72"/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72"/>
      <c r="BN85" s="72"/>
      <c r="BO85" s="72"/>
      <c r="BP85" s="72"/>
      <c r="BQ85" s="72"/>
      <c r="BR85" s="72"/>
      <c r="BS85" s="72"/>
      <c r="BV85" s="72"/>
      <c r="BW85" s="72"/>
      <c r="BX85" s="72"/>
      <c r="BY85" s="72"/>
      <c r="BZ85" s="72"/>
      <c r="CA85" s="72"/>
      <c r="CB85" s="72"/>
      <c r="CC85" s="72"/>
      <c r="CD85" s="72"/>
      <c r="CE85" s="72"/>
      <c r="CF85" s="72"/>
      <c r="CG85" s="72"/>
    </row>
    <row r="86" spans="3:85" s="5" customFormat="1" ht="15.6">
      <c r="C86" s="72"/>
      <c r="D86" s="72"/>
      <c r="E86" s="3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72"/>
      <c r="AG86" s="72"/>
      <c r="AH86" s="72"/>
      <c r="AI86" s="72"/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  <c r="BD86" s="72"/>
      <c r="BE86" s="72"/>
      <c r="BF86" s="72"/>
      <c r="BG86" s="72"/>
      <c r="BH86" s="72"/>
      <c r="BI86" s="72"/>
      <c r="BJ86" s="72"/>
      <c r="BK86" s="72"/>
      <c r="BL86" s="72"/>
      <c r="BM86" s="72"/>
      <c r="BN86" s="72"/>
      <c r="BO86" s="72"/>
      <c r="BP86" s="72"/>
      <c r="BQ86" s="72"/>
      <c r="BR86" s="72"/>
      <c r="BS86" s="72"/>
      <c r="BV86" s="72"/>
      <c r="BW86" s="72"/>
      <c r="BX86" s="72"/>
      <c r="BY86" s="72"/>
      <c r="BZ86" s="72"/>
      <c r="CA86" s="72"/>
      <c r="CB86" s="72"/>
      <c r="CC86" s="72"/>
      <c r="CD86" s="72"/>
      <c r="CE86" s="72"/>
      <c r="CF86" s="72"/>
      <c r="CG86" s="72"/>
    </row>
    <row r="87" spans="3:85" s="5" customFormat="1" ht="15.6">
      <c r="C87" s="72"/>
      <c r="D87" s="72"/>
      <c r="E87" s="3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72"/>
      <c r="AG87" s="72"/>
      <c r="AH87" s="72"/>
      <c r="AI87" s="72"/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72"/>
      <c r="BN87" s="72"/>
      <c r="BO87" s="72"/>
      <c r="BP87" s="72"/>
      <c r="BQ87" s="72"/>
      <c r="BR87" s="72"/>
      <c r="BS87" s="72"/>
      <c r="BV87" s="72"/>
      <c r="BW87" s="72"/>
      <c r="BX87" s="72"/>
      <c r="BY87" s="72"/>
      <c r="BZ87" s="72"/>
      <c r="CA87" s="72"/>
      <c r="CB87" s="72"/>
      <c r="CC87" s="72"/>
      <c r="CD87" s="72"/>
      <c r="CE87" s="72"/>
      <c r="CF87" s="72"/>
      <c r="CG87" s="72"/>
    </row>
    <row r="88" spans="3:85" s="5" customFormat="1" ht="15.6">
      <c r="C88" s="72"/>
      <c r="D88" s="72"/>
      <c r="E88" s="3"/>
      <c r="F88" s="72"/>
      <c r="G88" s="72"/>
      <c r="H88" s="72"/>
      <c r="I88" s="72"/>
      <c r="J88" s="72"/>
      <c r="K88" s="72"/>
      <c r="L88" s="72"/>
      <c r="M88" s="72"/>
      <c r="N88" s="72"/>
      <c r="O88" s="72"/>
      <c r="P88" s="72"/>
      <c r="Q88" s="72"/>
      <c r="R88" s="72"/>
      <c r="S88" s="72"/>
      <c r="T88" s="72"/>
      <c r="U88" s="72"/>
      <c r="V88" s="72"/>
      <c r="W88" s="72"/>
      <c r="X88" s="72"/>
      <c r="Y88" s="72"/>
      <c r="Z88" s="72"/>
      <c r="AA88" s="72"/>
      <c r="AB88" s="72"/>
      <c r="AC88" s="72"/>
      <c r="AD88" s="72"/>
      <c r="AE88" s="72"/>
      <c r="AF88" s="72"/>
      <c r="AG88" s="72"/>
      <c r="AH88" s="72"/>
      <c r="AI88" s="72"/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72"/>
      <c r="BN88" s="72"/>
      <c r="BO88" s="72"/>
      <c r="BP88" s="72"/>
      <c r="BQ88" s="72"/>
      <c r="BR88" s="72"/>
      <c r="BS88" s="72"/>
      <c r="BV88" s="72"/>
      <c r="BW88" s="72"/>
      <c r="BX88" s="72"/>
      <c r="BY88" s="72"/>
      <c r="BZ88" s="72"/>
      <c r="CA88" s="72"/>
      <c r="CB88" s="72"/>
      <c r="CC88" s="72"/>
      <c r="CD88" s="72"/>
      <c r="CE88" s="72"/>
      <c r="CF88" s="72"/>
      <c r="CG88" s="72"/>
    </row>
    <row r="89" spans="3:85" s="5" customFormat="1" ht="15.6">
      <c r="C89" s="72"/>
      <c r="D89" s="72"/>
      <c r="E89" s="3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72"/>
      <c r="AG89" s="72"/>
      <c r="AH89" s="72"/>
      <c r="AI89" s="72"/>
      <c r="AJ89" s="72"/>
      <c r="AK89" s="72"/>
      <c r="AL89" s="72"/>
      <c r="AM89" s="72"/>
      <c r="AN89" s="72"/>
      <c r="AO89" s="72"/>
      <c r="AP89" s="72"/>
      <c r="AQ89" s="72"/>
      <c r="AR89" s="72"/>
      <c r="AS89" s="72"/>
      <c r="AT89" s="72"/>
      <c r="AU89" s="72"/>
      <c r="AV89" s="72"/>
      <c r="AW89" s="72"/>
      <c r="AX89" s="72"/>
      <c r="AY89" s="72"/>
      <c r="AZ89" s="72"/>
      <c r="BA89" s="72"/>
      <c r="BB89" s="72"/>
      <c r="BC89" s="72"/>
      <c r="BD89" s="72"/>
      <c r="BE89" s="72"/>
      <c r="BF89" s="72"/>
      <c r="BG89" s="72"/>
      <c r="BH89" s="72"/>
      <c r="BI89" s="72"/>
      <c r="BJ89" s="72"/>
      <c r="BK89" s="72"/>
      <c r="BL89" s="72"/>
      <c r="BM89" s="72"/>
      <c r="BN89" s="72"/>
      <c r="BO89" s="72"/>
      <c r="BP89" s="72"/>
      <c r="BQ89" s="72"/>
      <c r="BR89" s="72"/>
      <c r="BS89" s="72"/>
      <c r="BV89" s="72"/>
      <c r="BW89" s="72"/>
      <c r="BX89" s="72"/>
      <c r="BY89" s="72"/>
      <c r="BZ89" s="72"/>
      <c r="CA89" s="72"/>
      <c r="CB89" s="72"/>
      <c r="CC89" s="72"/>
      <c r="CD89" s="72"/>
      <c r="CE89" s="72"/>
      <c r="CF89" s="72"/>
      <c r="CG89" s="72"/>
    </row>
    <row r="90" spans="3:85" s="5" customFormat="1" ht="15.6">
      <c r="C90" s="72"/>
      <c r="D90" s="72"/>
      <c r="E90" s="3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72"/>
      <c r="AG90" s="72"/>
      <c r="AH90" s="72"/>
      <c r="AI90" s="72"/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72"/>
      <c r="BN90" s="72"/>
      <c r="BO90" s="72"/>
      <c r="BP90" s="72"/>
      <c r="BQ90" s="72"/>
      <c r="BR90" s="72"/>
      <c r="BS90" s="72"/>
      <c r="BV90" s="72"/>
      <c r="BW90" s="72"/>
      <c r="BX90" s="72"/>
      <c r="BY90" s="72"/>
      <c r="BZ90" s="72"/>
      <c r="CA90" s="72"/>
      <c r="CB90" s="72"/>
      <c r="CC90" s="72"/>
      <c r="CD90" s="72"/>
      <c r="CE90" s="72"/>
      <c r="CF90" s="72"/>
      <c r="CG90" s="72"/>
    </row>
    <row r="91" spans="3:85" s="5" customFormat="1" ht="15.6">
      <c r="C91" s="72"/>
      <c r="D91" s="72"/>
      <c r="E91" s="3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72"/>
      <c r="AG91" s="72"/>
      <c r="AH91" s="72"/>
      <c r="AI91" s="72"/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72"/>
      <c r="BN91" s="72"/>
      <c r="BO91" s="72"/>
      <c r="BP91" s="72"/>
      <c r="BQ91" s="72"/>
      <c r="BR91" s="72"/>
      <c r="BS91" s="72"/>
      <c r="BV91" s="72"/>
      <c r="BW91" s="72"/>
      <c r="BX91" s="72"/>
      <c r="BY91" s="72"/>
      <c r="BZ91" s="72"/>
      <c r="CA91" s="72"/>
      <c r="CB91" s="72"/>
      <c r="CC91" s="72"/>
      <c r="CD91" s="72"/>
      <c r="CE91" s="72"/>
      <c r="CF91" s="72"/>
      <c r="CG91" s="72"/>
    </row>
    <row r="92" spans="3:85" s="5" customFormat="1" ht="15.6">
      <c r="C92" s="72"/>
      <c r="D92" s="72"/>
      <c r="E92" s="3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72"/>
      <c r="AG92" s="72"/>
      <c r="AH92" s="72"/>
      <c r="AI92" s="72"/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72"/>
      <c r="BN92" s="72"/>
      <c r="BO92" s="72"/>
      <c r="BP92" s="72"/>
      <c r="BQ92" s="72"/>
      <c r="BR92" s="72"/>
      <c r="BS92" s="72"/>
      <c r="BV92" s="72"/>
      <c r="BW92" s="72"/>
      <c r="BX92" s="72"/>
      <c r="BY92" s="72"/>
      <c r="BZ92" s="72"/>
      <c r="CA92" s="72"/>
      <c r="CB92" s="72"/>
      <c r="CC92" s="72"/>
      <c r="CD92" s="72"/>
      <c r="CE92" s="72"/>
      <c r="CF92" s="72"/>
      <c r="CG92" s="72"/>
    </row>
    <row r="93" spans="3:85" s="5" customFormat="1" ht="15.6">
      <c r="C93" s="72"/>
      <c r="D93" s="72"/>
      <c r="E93" s="3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72"/>
      <c r="AG93" s="72"/>
      <c r="AH93" s="72"/>
      <c r="AI93" s="72"/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72"/>
      <c r="BN93" s="72"/>
      <c r="BO93" s="72"/>
      <c r="BP93" s="72"/>
      <c r="BQ93" s="72"/>
      <c r="BR93" s="72"/>
      <c r="BS93" s="72"/>
      <c r="BV93" s="72"/>
      <c r="BW93" s="72"/>
      <c r="BX93" s="72"/>
      <c r="BY93" s="72"/>
      <c r="BZ93" s="72"/>
      <c r="CA93" s="72"/>
      <c r="CB93" s="72"/>
      <c r="CC93" s="72"/>
      <c r="CD93" s="72"/>
      <c r="CE93" s="72"/>
      <c r="CF93" s="72"/>
      <c r="CG93" s="72"/>
    </row>
    <row r="94" spans="3:85" s="5" customFormat="1" ht="15.6">
      <c r="C94" s="72"/>
      <c r="D94" s="72"/>
      <c r="E94" s="3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72"/>
      <c r="AG94" s="72"/>
      <c r="AH94" s="72"/>
      <c r="AI94" s="72"/>
      <c r="AJ94" s="72"/>
      <c r="AK94" s="72"/>
      <c r="AL94" s="72"/>
      <c r="AM94" s="72"/>
      <c r="AN94" s="72"/>
      <c r="AO94" s="72"/>
      <c r="AP94" s="72"/>
      <c r="AQ94" s="72"/>
      <c r="AR94" s="72"/>
      <c r="AS94" s="72"/>
      <c r="AT94" s="72"/>
      <c r="AU94" s="72"/>
      <c r="AV94" s="72"/>
      <c r="AW94" s="72"/>
      <c r="AX94" s="72"/>
      <c r="AY94" s="72"/>
      <c r="AZ94" s="72"/>
      <c r="BA94" s="72"/>
      <c r="BB94" s="72"/>
      <c r="BC94" s="72"/>
      <c r="BD94" s="72"/>
      <c r="BE94" s="72"/>
      <c r="BF94" s="72"/>
      <c r="BG94" s="72"/>
      <c r="BH94" s="72"/>
      <c r="BI94" s="72"/>
      <c r="BJ94" s="72"/>
      <c r="BK94" s="72"/>
      <c r="BL94" s="72"/>
      <c r="BM94" s="72"/>
      <c r="BN94" s="72"/>
      <c r="BO94" s="72"/>
      <c r="BP94" s="72"/>
      <c r="BQ94" s="72"/>
      <c r="BR94" s="72"/>
      <c r="BS94" s="72"/>
      <c r="BV94" s="72"/>
      <c r="BW94" s="72"/>
      <c r="BX94" s="72"/>
      <c r="BY94" s="72"/>
      <c r="BZ94" s="72"/>
      <c r="CA94" s="72"/>
      <c r="CB94" s="72"/>
      <c r="CC94" s="72"/>
      <c r="CD94" s="72"/>
      <c r="CE94" s="72"/>
      <c r="CF94" s="72"/>
      <c r="CG94" s="72"/>
    </row>
    <row r="95" spans="3:85" s="5" customFormat="1" ht="15.6">
      <c r="C95" s="72"/>
      <c r="D95" s="72"/>
      <c r="E95" s="3"/>
      <c r="F95" s="72"/>
      <c r="G95" s="72"/>
      <c r="H95" s="72"/>
      <c r="I95" s="72"/>
      <c r="J95" s="72"/>
      <c r="K95" s="72"/>
      <c r="L95" s="72"/>
      <c r="M95" s="72"/>
      <c r="N95" s="72"/>
      <c r="O95" s="72"/>
      <c r="P95" s="72"/>
      <c r="Q95" s="72"/>
      <c r="R95" s="72"/>
      <c r="S95" s="72"/>
      <c r="T95" s="72"/>
      <c r="U95" s="72"/>
      <c r="V95" s="72"/>
      <c r="W95" s="72"/>
      <c r="X95" s="72"/>
      <c r="Y95" s="72"/>
      <c r="Z95" s="72"/>
      <c r="AA95" s="72"/>
      <c r="AB95" s="72"/>
      <c r="AC95" s="72"/>
      <c r="AD95" s="72"/>
      <c r="AE95" s="72"/>
      <c r="AF95" s="72"/>
      <c r="AG95" s="72"/>
      <c r="AH95" s="72"/>
      <c r="AI95" s="72"/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72"/>
      <c r="BN95" s="72"/>
      <c r="BO95" s="72"/>
      <c r="BP95" s="72"/>
      <c r="BQ95" s="72"/>
      <c r="BR95" s="72"/>
      <c r="BS95" s="72"/>
      <c r="BV95" s="72"/>
      <c r="BW95" s="72"/>
      <c r="BX95" s="72"/>
      <c r="BY95" s="72"/>
      <c r="BZ95" s="72"/>
      <c r="CA95" s="72"/>
      <c r="CB95" s="72"/>
      <c r="CC95" s="72"/>
      <c r="CD95" s="72"/>
      <c r="CE95" s="72"/>
      <c r="CF95" s="72"/>
      <c r="CG95" s="72"/>
    </row>
    <row r="96" spans="3:85" s="5" customFormat="1" ht="15.6">
      <c r="C96" s="72"/>
      <c r="D96" s="72"/>
      <c r="E96" s="3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72"/>
      <c r="AG96" s="72"/>
      <c r="AH96" s="72"/>
      <c r="AI96" s="72"/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72"/>
      <c r="BN96" s="72"/>
      <c r="BO96" s="72"/>
      <c r="BP96" s="72"/>
      <c r="BQ96" s="72"/>
      <c r="BR96" s="72"/>
      <c r="BS96" s="72"/>
      <c r="BV96" s="72"/>
      <c r="BW96" s="72"/>
      <c r="BX96" s="72"/>
      <c r="BY96" s="72"/>
      <c r="BZ96" s="72"/>
      <c r="CA96" s="72"/>
      <c r="CB96" s="72"/>
      <c r="CC96" s="72"/>
      <c r="CD96" s="72"/>
      <c r="CE96" s="72"/>
      <c r="CF96" s="72"/>
      <c r="CG96" s="72"/>
    </row>
    <row r="97" spans="3:92" s="5" customFormat="1" ht="15.6">
      <c r="C97" s="72"/>
      <c r="D97" s="72"/>
      <c r="E97" s="3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72"/>
      <c r="AG97" s="72"/>
      <c r="AH97" s="72"/>
      <c r="AI97" s="72"/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72"/>
      <c r="BN97" s="72"/>
      <c r="BO97" s="72"/>
      <c r="BP97" s="72"/>
      <c r="BQ97" s="72"/>
      <c r="BR97" s="72"/>
      <c r="BS97" s="72"/>
      <c r="BV97" s="72"/>
      <c r="BW97" s="72"/>
      <c r="BX97" s="72"/>
      <c r="BY97" s="72"/>
      <c r="BZ97" s="72"/>
      <c r="CA97" s="72"/>
      <c r="CB97" s="72"/>
      <c r="CC97" s="72"/>
      <c r="CD97" s="72"/>
      <c r="CE97" s="72"/>
      <c r="CF97" s="72"/>
      <c r="CG97" s="72"/>
    </row>
    <row r="98" spans="3:92" s="5" customFormat="1" ht="15.6">
      <c r="C98" s="72"/>
      <c r="D98" s="72"/>
      <c r="E98" s="3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72"/>
      <c r="AG98" s="72"/>
      <c r="AH98" s="72"/>
      <c r="AI98" s="72"/>
      <c r="AJ98" s="72"/>
      <c r="AK98" s="72"/>
      <c r="AL98" s="72"/>
      <c r="AM98" s="72"/>
      <c r="AN98" s="72"/>
      <c r="AO98" s="72"/>
      <c r="AP98" s="72"/>
      <c r="AQ98" s="72"/>
      <c r="AR98" s="72"/>
      <c r="AS98" s="72"/>
      <c r="AT98" s="72"/>
      <c r="AU98" s="72"/>
      <c r="AV98" s="72"/>
      <c r="AW98" s="72"/>
      <c r="AX98" s="72"/>
      <c r="AY98" s="72"/>
      <c r="AZ98" s="72"/>
      <c r="BA98" s="72"/>
      <c r="BB98" s="72"/>
      <c r="BC98" s="72"/>
      <c r="BD98" s="72"/>
      <c r="BE98" s="72"/>
      <c r="BF98" s="72"/>
      <c r="BG98" s="72"/>
      <c r="BH98" s="72"/>
      <c r="BI98" s="72"/>
      <c r="BJ98" s="72"/>
      <c r="BK98" s="72"/>
      <c r="BL98" s="72"/>
      <c r="BM98" s="72"/>
      <c r="BN98" s="72"/>
      <c r="BO98" s="72"/>
      <c r="BP98" s="72"/>
      <c r="BQ98" s="72"/>
      <c r="BR98" s="72"/>
      <c r="BS98" s="72"/>
      <c r="BV98" s="72"/>
      <c r="BW98" s="72"/>
      <c r="BX98" s="72"/>
      <c r="BY98" s="72"/>
      <c r="BZ98" s="72"/>
      <c r="CA98" s="72"/>
      <c r="CB98" s="72"/>
      <c r="CC98" s="72"/>
      <c r="CD98" s="72"/>
      <c r="CE98" s="72"/>
      <c r="CF98" s="72"/>
      <c r="CG98" s="72"/>
    </row>
    <row r="99" spans="3:92" s="5" customFormat="1" ht="15.6">
      <c r="C99" s="72"/>
      <c r="D99" s="72"/>
      <c r="E99" s="3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72"/>
      <c r="AG99" s="72"/>
      <c r="AH99" s="72"/>
      <c r="AI99" s="72"/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72"/>
      <c r="BN99" s="72"/>
      <c r="BO99" s="72"/>
      <c r="BP99" s="72"/>
      <c r="BQ99" s="72"/>
      <c r="BR99" s="72"/>
      <c r="BS99" s="72"/>
      <c r="BV99" s="72"/>
      <c r="BW99" s="72"/>
      <c r="BX99" s="72"/>
      <c r="BY99" s="72"/>
      <c r="BZ99" s="72"/>
      <c r="CA99" s="72"/>
      <c r="CB99" s="72"/>
      <c r="CC99" s="72"/>
      <c r="CD99" s="72"/>
      <c r="CE99" s="72"/>
      <c r="CF99" s="72"/>
      <c r="CG99" s="72"/>
    </row>
    <row r="100" spans="3:92" s="5" customFormat="1" ht="15.6">
      <c r="C100" s="72"/>
      <c r="D100" s="72"/>
      <c r="E100" s="3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72"/>
      <c r="AG100" s="72"/>
      <c r="AH100" s="72"/>
      <c r="AI100" s="72"/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72"/>
      <c r="BN100" s="72"/>
      <c r="BO100" s="72"/>
      <c r="BP100" s="72"/>
      <c r="BQ100" s="72"/>
      <c r="BR100" s="72"/>
      <c r="BS100" s="72"/>
      <c r="BV100" s="72"/>
      <c r="BW100" s="72"/>
      <c r="BX100" s="72"/>
      <c r="BY100" s="72"/>
      <c r="BZ100" s="72"/>
      <c r="CA100" s="72"/>
      <c r="CB100" s="72"/>
      <c r="CC100" s="72"/>
      <c r="CD100" s="72"/>
      <c r="CE100" s="72"/>
      <c r="CF100" s="72"/>
      <c r="CG100" s="72"/>
    </row>
    <row r="101" spans="3:92" s="5" customFormat="1" ht="15.6">
      <c r="C101" s="72"/>
      <c r="D101" s="72"/>
      <c r="E101" s="3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  <c r="AA101" s="72"/>
      <c r="AB101" s="72"/>
      <c r="AC101" s="72"/>
      <c r="AD101" s="72"/>
      <c r="AE101" s="72"/>
      <c r="AF101" s="72"/>
      <c r="AG101" s="72"/>
      <c r="AH101" s="72"/>
      <c r="AI101" s="72"/>
      <c r="AJ101" s="72"/>
      <c r="AK101" s="72"/>
      <c r="AL101" s="72"/>
      <c r="AM101" s="72"/>
      <c r="AN101" s="72"/>
      <c r="AO101" s="72"/>
      <c r="AP101" s="72"/>
      <c r="AQ101" s="72"/>
      <c r="AR101" s="72"/>
      <c r="AS101" s="72"/>
      <c r="AT101" s="72"/>
      <c r="AU101" s="72"/>
      <c r="AV101" s="72"/>
      <c r="AW101" s="72"/>
      <c r="AX101" s="72"/>
      <c r="AY101" s="72"/>
      <c r="AZ101" s="72"/>
      <c r="BA101" s="72"/>
      <c r="BB101" s="72"/>
      <c r="BC101" s="72"/>
      <c r="BD101" s="72"/>
      <c r="BE101" s="72"/>
      <c r="BF101" s="72"/>
      <c r="BG101" s="72"/>
      <c r="BH101" s="72"/>
      <c r="BI101" s="72"/>
      <c r="BJ101" s="72"/>
      <c r="BK101" s="72"/>
      <c r="BL101" s="72"/>
      <c r="BM101" s="72"/>
      <c r="BN101" s="72"/>
      <c r="BO101" s="72"/>
      <c r="BP101" s="72"/>
      <c r="BQ101" s="72"/>
      <c r="BR101" s="72"/>
      <c r="BS101" s="72"/>
      <c r="BV101" s="72"/>
      <c r="BW101" s="72"/>
      <c r="BX101" s="72"/>
      <c r="BY101" s="72"/>
      <c r="BZ101" s="72"/>
      <c r="CA101" s="72"/>
      <c r="CB101" s="72"/>
      <c r="CC101" s="72"/>
      <c r="CD101" s="72"/>
      <c r="CE101" s="72"/>
      <c r="CF101" s="72"/>
      <c r="CG101" s="72"/>
    </row>
    <row r="102" spans="3:92" s="5" customFormat="1" ht="15.6">
      <c r="C102" s="72"/>
      <c r="D102" s="72"/>
      <c r="E102" s="3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72"/>
      <c r="AG102" s="72"/>
      <c r="AH102" s="72"/>
      <c r="AI102" s="72"/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72"/>
      <c r="BN102" s="72"/>
      <c r="BO102" s="72"/>
      <c r="BP102" s="72"/>
      <c r="BQ102" s="72"/>
      <c r="BR102" s="72"/>
      <c r="BS102" s="72"/>
      <c r="BV102" s="72"/>
      <c r="BW102" s="72"/>
      <c r="BX102" s="72"/>
      <c r="BY102" s="72"/>
      <c r="BZ102" s="72"/>
      <c r="CA102" s="72"/>
      <c r="CB102" s="72"/>
      <c r="CC102" s="72"/>
      <c r="CD102" s="72"/>
      <c r="CE102" s="72"/>
      <c r="CF102" s="72"/>
      <c r="CG102" s="72"/>
    </row>
    <row r="103" spans="3:92" s="5" customFormat="1" ht="15.6">
      <c r="C103" s="72"/>
      <c r="D103" s="72"/>
      <c r="E103" s="3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72"/>
      <c r="AG103" s="72"/>
      <c r="AH103" s="72"/>
      <c r="AI103" s="72"/>
      <c r="AJ103" s="72"/>
      <c r="AK103" s="72"/>
      <c r="AL103" s="72"/>
      <c r="AM103" s="72"/>
      <c r="AN103" s="72"/>
      <c r="AO103" s="72"/>
      <c r="AP103" s="72"/>
      <c r="AQ103" s="72"/>
      <c r="AR103" s="72"/>
      <c r="AS103" s="72"/>
      <c r="AT103" s="72"/>
      <c r="AU103" s="72"/>
      <c r="AV103" s="72"/>
      <c r="AW103" s="72"/>
      <c r="AX103" s="72"/>
      <c r="AY103" s="72"/>
      <c r="AZ103" s="72"/>
      <c r="BA103" s="72"/>
      <c r="BB103" s="72"/>
      <c r="BC103" s="72"/>
      <c r="BD103" s="72"/>
      <c r="BE103" s="72"/>
      <c r="BF103" s="72"/>
      <c r="BG103" s="72"/>
      <c r="BH103" s="72"/>
      <c r="BI103" s="72"/>
      <c r="BJ103" s="72"/>
      <c r="BK103" s="72"/>
      <c r="BL103" s="72"/>
      <c r="BM103" s="72"/>
      <c r="BN103" s="72"/>
      <c r="BO103" s="72"/>
      <c r="BP103" s="72"/>
      <c r="BQ103" s="72"/>
      <c r="BR103" s="72"/>
      <c r="BS103" s="72"/>
      <c r="BV103" s="72"/>
      <c r="BW103" s="72"/>
      <c r="BX103" s="72"/>
      <c r="BY103" s="72"/>
      <c r="BZ103" s="72"/>
      <c r="CA103" s="72"/>
      <c r="CB103" s="72"/>
      <c r="CC103" s="72"/>
      <c r="CD103" s="72"/>
      <c r="CE103" s="72"/>
      <c r="CF103" s="72"/>
      <c r="CG103" s="72"/>
    </row>
    <row r="104" spans="3:92" s="5" customFormat="1" ht="15.6">
      <c r="C104" s="72"/>
      <c r="D104" s="72"/>
      <c r="E104" s="3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72"/>
      <c r="AE104" s="72"/>
      <c r="AF104" s="72"/>
      <c r="AG104" s="72"/>
      <c r="AH104" s="72"/>
      <c r="AI104" s="72"/>
      <c r="AJ104" s="72"/>
      <c r="AK104" s="72"/>
      <c r="AL104" s="72"/>
      <c r="AM104" s="72"/>
      <c r="AN104" s="72"/>
      <c r="AO104" s="72"/>
      <c r="AP104" s="72"/>
      <c r="AQ104" s="72"/>
      <c r="AR104" s="72"/>
      <c r="AS104" s="72"/>
      <c r="AT104" s="72"/>
      <c r="AU104" s="72"/>
      <c r="AV104" s="72"/>
      <c r="AW104" s="72"/>
      <c r="AX104" s="72"/>
      <c r="AY104" s="72"/>
      <c r="AZ104" s="72"/>
      <c r="BA104" s="72"/>
      <c r="BB104" s="72"/>
      <c r="BC104" s="72"/>
      <c r="BD104" s="72"/>
      <c r="BE104" s="72"/>
      <c r="BF104" s="72"/>
      <c r="BG104" s="72"/>
      <c r="BH104" s="72"/>
      <c r="BI104" s="72"/>
      <c r="BJ104" s="72"/>
      <c r="BK104" s="72"/>
      <c r="BL104" s="72"/>
      <c r="BM104" s="72"/>
      <c r="BN104" s="72"/>
      <c r="BO104" s="72"/>
      <c r="BP104" s="72"/>
      <c r="BQ104" s="72"/>
      <c r="BR104" s="72"/>
      <c r="BS104" s="72"/>
      <c r="BV104" s="72"/>
      <c r="BW104" s="72"/>
      <c r="BX104" s="72"/>
      <c r="BY104" s="72"/>
      <c r="BZ104" s="72"/>
      <c r="CA104" s="72"/>
      <c r="CB104" s="72"/>
      <c r="CC104" s="72"/>
      <c r="CD104" s="72"/>
      <c r="CE104" s="72"/>
      <c r="CF104" s="72"/>
      <c r="CG104" s="72"/>
    </row>
    <row r="105" spans="3:92" s="5" customFormat="1" ht="15.6">
      <c r="C105" s="72"/>
      <c r="D105" s="72"/>
      <c r="E105" s="3"/>
      <c r="F105" s="72"/>
      <c r="G105" s="72"/>
      <c r="H105" s="72"/>
      <c r="I105" s="72"/>
      <c r="J105" s="72"/>
      <c r="K105" s="72"/>
      <c r="L105" s="72"/>
      <c r="M105" s="72"/>
      <c r="N105" s="72"/>
      <c r="O105" s="72"/>
      <c r="P105" s="72"/>
      <c r="Q105" s="72"/>
      <c r="R105" s="72"/>
      <c r="S105" s="72"/>
      <c r="T105" s="72"/>
      <c r="U105" s="72"/>
      <c r="V105" s="72"/>
      <c r="W105" s="72"/>
      <c r="X105" s="72"/>
      <c r="Y105" s="72"/>
      <c r="Z105" s="72"/>
      <c r="AA105" s="72"/>
      <c r="AB105" s="72"/>
      <c r="AC105" s="72"/>
      <c r="AD105" s="72"/>
      <c r="AE105" s="72"/>
      <c r="AF105" s="72"/>
      <c r="AG105" s="72"/>
      <c r="AH105" s="72"/>
      <c r="AI105" s="72"/>
      <c r="AJ105" s="72"/>
      <c r="AK105" s="72"/>
      <c r="AL105" s="72"/>
      <c r="AM105" s="72"/>
      <c r="AN105" s="72"/>
      <c r="AO105" s="72"/>
      <c r="AP105" s="72"/>
      <c r="AQ105" s="72"/>
      <c r="AR105" s="72"/>
      <c r="AS105" s="72"/>
      <c r="AT105" s="72"/>
      <c r="AU105" s="72"/>
      <c r="AV105" s="72"/>
      <c r="AW105" s="72"/>
      <c r="AX105" s="72"/>
      <c r="AY105" s="72"/>
      <c r="AZ105" s="72"/>
      <c r="BA105" s="72"/>
      <c r="BB105" s="72"/>
      <c r="BC105" s="72"/>
      <c r="BD105" s="72"/>
      <c r="BE105" s="72"/>
      <c r="BF105" s="72"/>
      <c r="BG105" s="72"/>
      <c r="BH105" s="72"/>
      <c r="BI105" s="72"/>
      <c r="BJ105" s="72"/>
      <c r="BK105" s="72"/>
      <c r="BL105" s="72"/>
      <c r="BM105" s="72"/>
      <c r="BN105" s="72"/>
      <c r="BO105" s="72"/>
      <c r="BP105" s="72"/>
      <c r="BQ105" s="72"/>
      <c r="BR105" s="72"/>
      <c r="BS105" s="72"/>
      <c r="BV105" s="72"/>
      <c r="BW105" s="72"/>
      <c r="BX105" s="72"/>
      <c r="BY105" s="72"/>
      <c r="BZ105" s="72"/>
      <c r="CA105" s="72"/>
      <c r="CB105" s="72"/>
      <c r="CC105" s="72"/>
      <c r="CD105" s="72"/>
      <c r="CE105" s="72"/>
      <c r="CF105" s="72"/>
      <c r="CG105" s="72"/>
      <c r="CH105" s="73"/>
      <c r="CI105" s="73"/>
      <c r="CJ105" s="73"/>
      <c r="CK105" s="73"/>
      <c r="CL105" s="73"/>
      <c r="CM105" s="73"/>
      <c r="CN105" s="73"/>
    </row>
  </sheetData>
  <mergeCells count="26">
    <mergeCell ref="CB6:CG8"/>
    <mergeCell ref="BT6:BU8"/>
    <mergeCell ref="B6:B9"/>
    <mergeCell ref="A6:A9"/>
    <mergeCell ref="BN6:BP8"/>
    <mergeCell ref="BQ6:BS8"/>
    <mergeCell ref="C6:E8"/>
    <mergeCell ref="F6:H8"/>
    <mergeCell ref="AM6:AX6"/>
    <mergeCell ref="BK6:BM8"/>
    <mergeCell ref="AY6:BD8"/>
    <mergeCell ref="AG6:AL8"/>
    <mergeCell ref="AS7:AX8"/>
    <mergeCell ref="BV6:CA8"/>
    <mergeCell ref="O6:Z6"/>
    <mergeCell ref="L6:N8"/>
    <mergeCell ref="I6:K8"/>
    <mergeCell ref="A29:B29"/>
    <mergeCell ref="A26:B26"/>
    <mergeCell ref="BV29:BX29"/>
    <mergeCell ref="BE6:BJ8"/>
    <mergeCell ref="BW28:BX28"/>
    <mergeCell ref="AA6:AF8"/>
    <mergeCell ref="O7:T8"/>
    <mergeCell ref="U7:Z8"/>
    <mergeCell ref="AM7:AR8"/>
  </mergeCells>
  <printOptions horizontalCentered="1" verticalCentered="1"/>
  <pageMargins left="0" right="0" top="0.25" bottom="3" header="0.3" footer="0.3"/>
  <pageSetup paperSize="9" scale="40"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K32"/>
  <sheetViews>
    <sheetView topLeftCell="AK6" zoomScale="70" zoomScaleNormal="70" workbookViewId="0">
      <selection activeCell="AZ8" sqref="AZ8"/>
    </sheetView>
  </sheetViews>
  <sheetFormatPr defaultColWidth="9.109375" defaultRowHeight="15.6" outlineLevelRow="1" outlineLevelCol="1"/>
  <cols>
    <col min="1" max="1" width="12.5546875" style="304" customWidth="1"/>
    <col min="2" max="2" width="28.33203125" style="836" customWidth="1"/>
    <col min="3" max="3" width="21.33203125" style="836" customWidth="1"/>
    <col min="4" max="4" width="11.6640625" style="304" customWidth="1"/>
    <col min="5" max="5" width="9.33203125" style="304" customWidth="1"/>
    <col min="6" max="6" width="9.6640625" style="304" customWidth="1"/>
    <col min="7" max="7" width="15.5546875" style="836" customWidth="1"/>
    <col min="8" max="10" width="9.6640625" style="304" customWidth="1"/>
    <col min="11" max="11" width="13.44140625" style="304" customWidth="1"/>
    <col min="12" max="12" width="13.6640625" style="304" customWidth="1"/>
    <col min="13" max="13" width="13.109375" style="304" customWidth="1"/>
    <col min="14" max="14" width="10.109375" style="304" customWidth="1"/>
    <col min="15" max="15" width="18" style="304" customWidth="1"/>
    <col min="16" max="16" width="12.109375" style="304" customWidth="1"/>
    <col min="17" max="17" width="10.5546875" style="304" customWidth="1"/>
    <col min="18" max="19" width="10.88671875" style="304" customWidth="1"/>
    <col min="20" max="20" width="10.109375" style="304" customWidth="1"/>
    <col min="21" max="21" width="10.88671875" style="304" customWidth="1"/>
    <col min="22" max="22" width="10.109375" style="304" customWidth="1"/>
    <col min="23" max="23" width="10.5546875" style="304" customWidth="1"/>
    <col min="24" max="24" width="19.6640625" style="304" customWidth="1"/>
    <col min="25" max="25" width="10.88671875" style="304" customWidth="1"/>
    <col min="26" max="26" width="10.109375" style="304" customWidth="1"/>
    <col min="27" max="27" width="10.88671875" style="304" customWidth="1"/>
    <col min="28" max="28" width="10.109375" style="304" customWidth="1"/>
    <col min="29" max="29" width="10.5546875" style="304" customWidth="1"/>
    <col min="30" max="31" width="10.88671875" style="304" customWidth="1"/>
    <col min="32" max="32" width="10.109375" style="304" customWidth="1"/>
    <col min="33" max="33" width="10.88671875" style="304" customWidth="1"/>
    <col min="34" max="34" width="11.88671875" style="304" customWidth="1" outlineLevel="1"/>
    <col min="35" max="35" width="13.5546875" style="304" customWidth="1"/>
    <col min="36" max="36" width="20.109375" style="304" customWidth="1" outlineLevel="1"/>
    <col min="37" max="37" width="11.6640625" style="304" customWidth="1" outlineLevel="1"/>
    <col min="38" max="38" width="14.5546875" style="304" customWidth="1"/>
    <col min="39" max="39" width="10.5546875" style="304" customWidth="1"/>
    <col min="40" max="40" width="14.44140625" style="304" customWidth="1"/>
    <col min="41" max="41" width="14.33203125" style="304" customWidth="1"/>
    <col min="42" max="42" width="10.33203125" style="304" customWidth="1"/>
    <col min="43" max="43" width="13.109375" style="304" customWidth="1"/>
    <col min="44" max="44" width="15.33203125" style="304" customWidth="1"/>
    <col min="45" max="45" width="10.88671875" style="304" customWidth="1"/>
    <col min="46" max="46" width="13" style="304" customWidth="1"/>
    <col min="47" max="47" width="15.6640625" style="304" customWidth="1"/>
    <col min="48" max="48" width="10.5546875" style="304" customWidth="1"/>
    <col min="49" max="49" width="14.88671875" style="304" customWidth="1"/>
    <col min="50" max="50" width="10.5546875" style="304" customWidth="1"/>
    <col min="51" max="51" width="10.109375" style="304" customWidth="1"/>
    <col min="52" max="53" width="12.44140625" style="304" customWidth="1"/>
    <col min="54" max="56" width="10.88671875" style="304" customWidth="1"/>
    <col min="57" max="58" width="10.88671875" style="304" customWidth="1" outlineLevel="1"/>
    <col min="59" max="59" width="10.88671875" style="304" customWidth="1"/>
    <col min="60" max="61" width="10.88671875" style="304" customWidth="1" outlineLevel="1"/>
    <col min="62" max="67" width="10.88671875" style="304" customWidth="1"/>
    <col min="68" max="68" width="12.5546875" style="304" customWidth="1"/>
    <col min="69" max="71" width="10.88671875" style="304" customWidth="1"/>
    <col min="72" max="16384" width="9.109375" style="304"/>
  </cols>
  <sheetData>
    <row r="1" spans="1:531">
      <c r="A1" s="267"/>
      <c r="B1" s="838"/>
      <c r="C1" s="838"/>
      <c r="D1" s="139"/>
      <c r="E1" s="139"/>
      <c r="F1" s="139"/>
      <c r="G1" s="838"/>
      <c r="H1" s="139"/>
      <c r="I1" s="139"/>
      <c r="J1" s="139"/>
      <c r="K1" s="139"/>
      <c r="L1" s="139"/>
      <c r="M1" s="139"/>
      <c r="N1" s="139"/>
      <c r="O1" s="1011"/>
      <c r="P1" s="1011"/>
      <c r="Q1" s="1011"/>
      <c r="R1" s="267"/>
      <c r="S1" s="139"/>
      <c r="T1" s="139"/>
      <c r="U1" s="139"/>
      <c r="V1" s="1011" t="s">
        <v>4</v>
      </c>
      <c r="W1" s="267" t="s">
        <v>1</v>
      </c>
      <c r="X1" s="126" t="s">
        <v>78</v>
      </c>
      <c r="Y1" s="139"/>
      <c r="Z1" s="139"/>
      <c r="AA1" s="139"/>
      <c r="AB1" s="139"/>
      <c r="AC1" s="1011"/>
      <c r="AD1" s="267"/>
      <c r="AE1" s="139"/>
      <c r="AF1" s="139"/>
      <c r="AG1" s="1011"/>
      <c r="AH1" s="1011" t="s">
        <v>4</v>
      </c>
      <c r="AI1" s="267" t="s">
        <v>1</v>
      </c>
      <c r="AJ1" s="267" t="s">
        <v>78</v>
      </c>
      <c r="AK1" s="267"/>
      <c r="AL1" s="267"/>
      <c r="AM1" s="1011"/>
      <c r="AN1" s="1011"/>
      <c r="AO1" s="267"/>
      <c r="AP1" s="1011"/>
      <c r="AQ1" s="1011"/>
      <c r="AR1" s="1011"/>
      <c r="AS1" s="1011"/>
      <c r="AT1" s="1011"/>
      <c r="AU1" s="1011"/>
      <c r="AV1" s="1011" t="s">
        <v>4</v>
      </c>
      <c r="AW1" s="267" t="s">
        <v>1</v>
      </c>
      <c r="AX1" s="267" t="s">
        <v>78</v>
      </c>
      <c r="AY1" s="139"/>
      <c r="AZ1" s="139"/>
      <c r="BA1" s="139"/>
      <c r="BB1" s="1011"/>
      <c r="BC1" s="1011"/>
      <c r="BD1" s="1011"/>
      <c r="BE1" s="1011"/>
      <c r="BF1" s="1011"/>
      <c r="BG1" s="1011"/>
      <c r="BH1" s="1011"/>
      <c r="BI1" s="1011"/>
      <c r="BJ1" s="1011"/>
      <c r="BK1" s="1011" t="s">
        <v>4</v>
      </c>
      <c r="BL1" s="267" t="s">
        <v>1</v>
      </c>
      <c r="BM1" s="267" t="s">
        <v>78</v>
      </c>
      <c r="BN1" s="1011"/>
      <c r="BO1" s="1011"/>
      <c r="BP1" s="1011"/>
      <c r="BQ1" s="1011"/>
      <c r="BR1" s="1011"/>
      <c r="BS1" s="1011"/>
    </row>
    <row r="2" spans="1:531">
      <c r="A2" s="267" t="s">
        <v>159</v>
      </c>
      <c r="B2" s="1012" t="s">
        <v>1271</v>
      </c>
      <c r="C2" s="1012"/>
      <c r="D2" s="139"/>
      <c r="E2" s="139"/>
      <c r="F2" s="139"/>
      <c r="G2" s="1012"/>
      <c r="H2" s="139"/>
      <c r="I2" s="139"/>
      <c r="J2" s="139"/>
      <c r="K2" s="139"/>
      <c r="L2" s="139"/>
      <c r="M2" s="139"/>
      <c r="N2" s="139"/>
      <c r="O2" s="1011"/>
      <c r="P2" s="1011"/>
      <c r="Q2" s="1011"/>
      <c r="R2" s="267"/>
      <c r="S2" s="139"/>
      <c r="T2" s="139"/>
      <c r="U2" s="139"/>
      <c r="V2" s="1011" t="s">
        <v>303</v>
      </c>
      <c r="W2" s="267" t="s">
        <v>1</v>
      </c>
      <c r="X2" s="783" t="s">
        <v>1270</v>
      </c>
      <c r="Y2" s="139"/>
      <c r="Z2" s="139"/>
      <c r="AA2" s="139"/>
      <c r="AB2" s="139"/>
      <c r="AC2" s="1011"/>
      <c r="AD2" s="267"/>
      <c r="AE2" s="139"/>
      <c r="AF2" s="139"/>
      <c r="AG2" s="1011"/>
      <c r="AH2" s="1011" t="s">
        <v>303</v>
      </c>
      <c r="AI2" s="267" t="s">
        <v>1</v>
      </c>
      <c r="AJ2" s="783" t="s">
        <v>621</v>
      </c>
      <c r="AK2" s="267"/>
      <c r="AL2" s="267"/>
      <c r="AM2" s="1011"/>
      <c r="AN2" s="1011"/>
      <c r="AO2" s="267"/>
      <c r="AP2" s="1011"/>
      <c r="AQ2" s="1011"/>
      <c r="AR2" s="1011"/>
      <c r="AS2" s="1011"/>
      <c r="AT2" s="1011"/>
      <c r="AU2" s="1011"/>
      <c r="AV2" s="1011" t="s">
        <v>303</v>
      </c>
      <c r="AW2" s="267" t="s">
        <v>1</v>
      </c>
      <c r="AX2" s="783" t="s">
        <v>621</v>
      </c>
      <c r="AY2" s="139"/>
      <c r="AZ2" s="139"/>
      <c r="BA2" s="139"/>
      <c r="BB2" s="1011"/>
      <c r="BC2" s="1011"/>
      <c r="BD2" s="1011"/>
      <c r="BE2" s="1011"/>
      <c r="BF2" s="1011"/>
      <c r="BG2" s="1011"/>
      <c r="BH2" s="1011"/>
      <c r="BI2" s="1011"/>
      <c r="BJ2" s="1011"/>
      <c r="BK2" s="1011" t="s">
        <v>303</v>
      </c>
      <c r="BL2" s="267" t="s">
        <v>1</v>
      </c>
      <c r="BM2" s="783"/>
      <c r="BN2" s="1011"/>
      <c r="BO2" s="1011"/>
      <c r="BP2" s="1011"/>
      <c r="BQ2" s="1011"/>
      <c r="BR2" s="1011"/>
      <c r="BS2" s="1011"/>
    </row>
    <row r="3" spans="1:531">
      <c r="D3" s="139"/>
      <c r="E3" s="139"/>
      <c r="F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</row>
    <row r="4" spans="1:531" ht="16.2" thickBot="1">
      <c r="A4" s="267" t="s">
        <v>257</v>
      </c>
      <c r="B4" s="838"/>
      <c r="C4" s="838"/>
      <c r="D4" s="139"/>
      <c r="E4" s="139"/>
      <c r="F4" s="139"/>
      <c r="G4" s="838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9"/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39"/>
      <c r="BG4" s="139"/>
      <c r="BH4" s="139"/>
      <c r="BI4" s="139"/>
      <c r="BJ4" s="139"/>
      <c r="BK4" s="139"/>
      <c r="BL4" s="139"/>
      <c r="BM4" s="139"/>
      <c r="BN4" s="139"/>
      <c r="BO4" s="139"/>
      <c r="BP4" s="139"/>
      <c r="BQ4" s="139"/>
      <c r="BR4" s="139"/>
      <c r="BS4" s="139"/>
    </row>
    <row r="5" spans="1:531" ht="21.75" customHeight="1" thickBot="1">
      <c r="A5" s="782">
        <v>10</v>
      </c>
      <c r="B5" s="1010"/>
      <c r="C5" s="1009"/>
      <c r="D5" s="139"/>
      <c r="E5" s="139"/>
      <c r="F5" s="139"/>
      <c r="G5" s="100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>
        <v>6</v>
      </c>
      <c r="V5" s="139"/>
      <c r="W5" s="139"/>
      <c r="X5" s="139"/>
      <c r="Y5" s="139"/>
      <c r="Z5" s="139"/>
      <c r="AA5" s="139"/>
      <c r="AB5" s="139"/>
      <c r="AC5" s="139"/>
      <c r="AD5" s="139"/>
      <c r="AE5" s="139"/>
      <c r="AF5" s="139"/>
      <c r="AG5" s="139"/>
      <c r="AH5" s="139"/>
      <c r="AI5" s="139"/>
      <c r="AJ5" s="139"/>
      <c r="AK5" s="139"/>
      <c r="AL5" s="139"/>
      <c r="AM5" s="139"/>
      <c r="AN5" s="139"/>
      <c r="AO5" s="139"/>
      <c r="AP5" s="139"/>
      <c r="AQ5" s="139"/>
      <c r="AR5" s="139"/>
      <c r="AS5" s="139"/>
      <c r="AT5" s="139"/>
      <c r="AU5" s="139">
        <v>5</v>
      </c>
      <c r="AV5" s="139"/>
      <c r="AW5" s="139"/>
      <c r="AX5" s="139"/>
      <c r="AY5" s="267"/>
      <c r="AZ5" s="139"/>
      <c r="BA5" s="139"/>
      <c r="BB5" s="139"/>
      <c r="BC5" s="139"/>
      <c r="BD5" s="139"/>
      <c r="BE5" s="139"/>
      <c r="BF5" s="139"/>
      <c r="BG5" s="139"/>
      <c r="BH5" s="139"/>
      <c r="BI5" s="139"/>
      <c r="BJ5" s="139">
        <v>7</v>
      </c>
      <c r="BK5" s="139"/>
      <c r="BL5" s="139"/>
      <c r="BM5" s="139"/>
      <c r="BN5" s="139"/>
      <c r="BO5" s="139"/>
      <c r="BP5" s="139"/>
      <c r="BQ5" s="139"/>
      <c r="BR5" s="139"/>
      <c r="BS5" s="139"/>
    </row>
    <row r="6" spans="1:531" ht="56.25" customHeight="1" thickBot="1">
      <c r="A6" s="1168" t="s">
        <v>486</v>
      </c>
      <c r="B6" s="1170" t="s">
        <v>493</v>
      </c>
      <c r="C6" s="1172" t="s">
        <v>228</v>
      </c>
      <c r="D6" s="1172"/>
      <c r="E6" s="1172"/>
      <c r="F6" s="1172"/>
      <c r="G6" s="1172" t="s">
        <v>357</v>
      </c>
      <c r="H6" s="1172"/>
      <c r="I6" s="1172"/>
      <c r="J6" s="1172"/>
      <c r="K6" s="1173" t="s">
        <v>271</v>
      </c>
      <c r="L6" s="1173"/>
      <c r="M6" s="1161"/>
      <c r="N6" s="1164" t="s">
        <v>223</v>
      </c>
      <c r="O6" s="1165"/>
      <c r="P6" s="1165"/>
      <c r="Q6" s="1165"/>
      <c r="R6" s="1165"/>
      <c r="S6" s="1165"/>
      <c r="T6" s="1165"/>
      <c r="U6" s="1166"/>
      <c r="V6" s="1164" t="s">
        <v>229</v>
      </c>
      <c r="W6" s="1165"/>
      <c r="X6" s="1165"/>
      <c r="Y6" s="1165"/>
      <c r="Z6" s="1165"/>
      <c r="AA6" s="1166"/>
      <c r="AB6" s="1164" t="s">
        <v>230</v>
      </c>
      <c r="AC6" s="1165"/>
      <c r="AD6" s="1165"/>
      <c r="AE6" s="1165"/>
      <c r="AF6" s="1165"/>
      <c r="AG6" s="1166"/>
      <c r="AH6" s="1160" t="s">
        <v>256</v>
      </c>
      <c r="AI6" s="1173"/>
      <c r="AJ6" s="1173"/>
      <c r="AK6" s="1173"/>
      <c r="AL6" s="1173"/>
      <c r="AM6" s="1173"/>
      <c r="AN6" s="1173"/>
      <c r="AO6" s="1173"/>
      <c r="AP6" s="1173"/>
      <c r="AQ6" s="1173"/>
      <c r="AR6" s="1173"/>
      <c r="AS6" s="1173"/>
      <c r="AT6" s="1173"/>
      <c r="AU6" s="1173"/>
      <c r="AV6" s="1173"/>
      <c r="AW6" s="1173"/>
      <c r="AX6" s="1173"/>
      <c r="AY6" s="1161"/>
      <c r="AZ6" s="1160" t="s">
        <v>256</v>
      </c>
      <c r="BA6" s="1161"/>
      <c r="BB6" s="1164" t="s">
        <v>359</v>
      </c>
      <c r="BC6" s="1166"/>
      <c r="BD6" s="1162" t="s">
        <v>353</v>
      </c>
      <c r="BE6" s="1160" t="s">
        <v>228</v>
      </c>
      <c r="BF6" s="1173"/>
      <c r="BG6" s="1161"/>
      <c r="BH6" s="1160" t="s">
        <v>357</v>
      </c>
      <c r="BI6" s="1173"/>
      <c r="BJ6" s="1161"/>
      <c r="BK6" s="1160" t="s">
        <v>1269</v>
      </c>
      <c r="BL6" s="1173"/>
      <c r="BM6" s="1173"/>
      <c r="BN6" s="1161"/>
      <c r="BO6" s="1160" t="s">
        <v>1268</v>
      </c>
      <c r="BP6" s="1173"/>
      <c r="BQ6" s="1173"/>
      <c r="BR6" s="1161"/>
      <c r="BS6" s="1178" t="s">
        <v>342</v>
      </c>
    </row>
    <row r="7" spans="1:531" ht="58.5" customHeight="1" thickBot="1">
      <c r="A7" s="1169"/>
      <c r="B7" s="1171"/>
      <c r="C7" s="1174" t="s">
        <v>358</v>
      </c>
      <c r="D7" s="1167" t="s">
        <v>224</v>
      </c>
      <c r="E7" s="1167" t="s">
        <v>225</v>
      </c>
      <c r="F7" s="1167" t="s">
        <v>226</v>
      </c>
      <c r="G7" s="1174" t="s">
        <v>358</v>
      </c>
      <c r="H7" s="1167" t="s">
        <v>224</v>
      </c>
      <c r="I7" s="1167" t="s">
        <v>225</v>
      </c>
      <c r="J7" s="1167" t="s">
        <v>226</v>
      </c>
      <c r="K7" s="1162" t="s">
        <v>272</v>
      </c>
      <c r="L7" s="1162" t="s">
        <v>273</v>
      </c>
      <c r="M7" s="1162" t="s">
        <v>274</v>
      </c>
      <c r="N7" s="1160" t="s">
        <v>358</v>
      </c>
      <c r="O7" s="1161"/>
      <c r="P7" s="1160" t="s">
        <v>224</v>
      </c>
      <c r="Q7" s="1161"/>
      <c r="R7" s="1160" t="s">
        <v>225</v>
      </c>
      <c r="S7" s="1161"/>
      <c r="T7" s="1160" t="s">
        <v>226</v>
      </c>
      <c r="U7" s="1161"/>
      <c r="V7" s="1160" t="s">
        <v>224</v>
      </c>
      <c r="W7" s="1161"/>
      <c r="X7" s="1160" t="s">
        <v>225</v>
      </c>
      <c r="Y7" s="1161"/>
      <c r="Z7" s="1160" t="s">
        <v>226</v>
      </c>
      <c r="AA7" s="1161"/>
      <c r="AB7" s="1160" t="s">
        <v>224</v>
      </c>
      <c r="AC7" s="1161"/>
      <c r="AD7" s="1160" t="s">
        <v>225</v>
      </c>
      <c r="AE7" s="1161"/>
      <c r="AF7" s="1160" t="s">
        <v>226</v>
      </c>
      <c r="AG7" s="1161"/>
      <c r="AH7" s="1160" t="s">
        <v>259</v>
      </c>
      <c r="AI7" s="1161"/>
      <c r="AJ7" s="1162" t="s">
        <v>260</v>
      </c>
      <c r="AK7" s="1160" t="s">
        <v>258</v>
      </c>
      <c r="AL7" s="1161"/>
      <c r="AM7" s="1160" t="s">
        <v>261</v>
      </c>
      <c r="AN7" s="1173"/>
      <c r="AO7" s="1161"/>
      <c r="AP7" s="1160" t="s">
        <v>263</v>
      </c>
      <c r="AQ7" s="1173"/>
      <c r="AR7" s="1161"/>
      <c r="AS7" s="1160" t="s">
        <v>264</v>
      </c>
      <c r="AT7" s="1173"/>
      <c r="AU7" s="1161"/>
      <c r="AV7" s="1160" t="s">
        <v>314</v>
      </c>
      <c r="AW7" s="1173"/>
      <c r="AX7" s="1161"/>
      <c r="AY7" s="1162" t="s">
        <v>222</v>
      </c>
      <c r="AZ7" s="1160" t="s">
        <v>231</v>
      </c>
      <c r="BA7" s="1161"/>
      <c r="BB7" s="1176"/>
      <c r="BC7" s="1177"/>
      <c r="BD7" s="1167"/>
      <c r="BE7" s="781" t="s">
        <v>354</v>
      </c>
      <c r="BF7" s="781" t="s">
        <v>356</v>
      </c>
      <c r="BG7" s="1162" t="s">
        <v>30</v>
      </c>
      <c r="BH7" s="781" t="s">
        <v>354</v>
      </c>
      <c r="BI7" s="781" t="s">
        <v>356</v>
      </c>
      <c r="BJ7" s="1162" t="s">
        <v>30</v>
      </c>
      <c r="BK7" s="1162" t="s">
        <v>355</v>
      </c>
      <c r="BL7" s="1162" t="s">
        <v>224</v>
      </c>
      <c r="BM7" s="1162" t="s">
        <v>225</v>
      </c>
      <c r="BN7" s="1162" t="s">
        <v>226</v>
      </c>
      <c r="BO7" s="1162" t="s">
        <v>355</v>
      </c>
      <c r="BP7" s="1162" t="s">
        <v>224</v>
      </c>
      <c r="BQ7" s="1162" t="s">
        <v>225</v>
      </c>
      <c r="BR7" s="1162" t="s">
        <v>226</v>
      </c>
      <c r="BS7" s="1178"/>
    </row>
    <row r="8" spans="1:531" ht="111.75" customHeight="1" thickBot="1">
      <c r="A8" s="1169"/>
      <c r="B8" s="1171"/>
      <c r="C8" s="1175"/>
      <c r="D8" s="1163"/>
      <c r="E8" s="1163"/>
      <c r="F8" s="1163"/>
      <c r="G8" s="1175"/>
      <c r="H8" s="1163"/>
      <c r="I8" s="1163"/>
      <c r="J8" s="1163"/>
      <c r="K8" s="1163"/>
      <c r="L8" s="1163"/>
      <c r="M8" s="1163"/>
      <c r="N8" s="779" t="s">
        <v>54</v>
      </c>
      <c r="O8" s="779" t="s">
        <v>227</v>
      </c>
      <c r="P8" s="779" t="s">
        <v>54</v>
      </c>
      <c r="Q8" s="779" t="s">
        <v>227</v>
      </c>
      <c r="R8" s="779" t="s">
        <v>54</v>
      </c>
      <c r="S8" s="779" t="s">
        <v>227</v>
      </c>
      <c r="T8" s="779" t="s">
        <v>54</v>
      </c>
      <c r="U8" s="779" t="s">
        <v>227</v>
      </c>
      <c r="V8" s="779" t="s">
        <v>54</v>
      </c>
      <c r="W8" s="779" t="s">
        <v>227</v>
      </c>
      <c r="X8" s="779" t="s">
        <v>54</v>
      </c>
      <c r="Y8" s="779" t="s">
        <v>227</v>
      </c>
      <c r="Z8" s="779" t="s">
        <v>54</v>
      </c>
      <c r="AA8" s="779" t="s">
        <v>227</v>
      </c>
      <c r="AB8" s="779" t="s">
        <v>54</v>
      </c>
      <c r="AC8" s="779" t="s">
        <v>227</v>
      </c>
      <c r="AD8" s="779" t="s">
        <v>54</v>
      </c>
      <c r="AE8" s="779" t="s">
        <v>227</v>
      </c>
      <c r="AF8" s="779" t="s">
        <v>54</v>
      </c>
      <c r="AG8" s="779" t="s">
        <v>227</v>
      </c>
      <c r="AH8" s="779" t="s">
        <v>54</v>
      </c>
      <c r="AI8" s="779" t="s">
        <v>11</v>
      </c>
      <c r="AJ8" s="1163"/>
      <c r="AK8" s="779" t="s">
        <v>54</v>
      </c>
      <c r="AL8" s="779" t="s">
        <v>11</v>
      </c>
      <c r="AM8" s="778" t="s">
        <v>298</v>
      </c>
      <c r="AN8" s="778" t="s">
        <v>262</v>
      </c>
      <c r="AO8" s="780" t="s">
        <v>299</v>
      </c>
      <c r="AP8" s="778" t="s">
        <v>298</v>
      </c>
      <c r="AQ8" s="778" t="s">
        <v>265</v>
      </c>
      <c r="AR8" s="780" t="s">
        <v>227</v>
      </c>
      <c r="AS8" s="778" t="s">
        <v>298</v>
      </c>
      <c r="AT8" s="778" t="s">
        <v>266</v>
      </c>
      <c r="AU8" s="780" t="s">
        <v>227</v>
      </c>
      <c r="AV8" s="778" t="s">
        <v>298</v>
      </c>
      <c r="AW8" s="778" t="s">
        <v>266</v>
      </c>
      <c r="AX8" s="780" t="s">
        <v>227</v>
      </c>
      <c r="AY8" s="1163"/>
      <c r="AZ8" s="778" t="s">
        <v>54</v>
      </c>
      <c r="BA8" s="780" t="s">
        <v>227</v>
      </c>
      <c r="BB8" s="778" t="s">
        <v>55</v>
      </c>
      <c r="BC8" s="778" t="s">
        <v>360</v>
      </c>
      <c r="BD8" s="1163"/>
      <c r="BE8" s="779" t="s">
        <v>355</v>
      </c>
      <c r="BF8" s="779" t="s">
        <v>355</v>
      </c>
      <c r="BG8" s="1163"/>
      <c r="BH8" s="779" t="s">
        <v>355</v>
      </c>
      <c r="BI8" s="779" t="s">
        <v>355</v>
      </c>
      <c r="BJ8" s="1163"/>
      <c r="BK8" s="1163"/>
      <c r="BL8" s="1163"/>
      <c r="BM8" s="1163"/>
      <c r="BN8" s="1163"/>
      <c r="BO8" s="1163"/>
      <c r="BP8" s="1163"/>
      <c r="BQ8" s="1163"/>
      <c r="BR8" s="1163"/>
      <c r="BS8" s="1178"/>
    </row>
    <row r="9" spans="1:531" s="1001" customFormat="1" ht="35.1" customHeight="1" thickBot="1">
      <c r="A9" s="864"/>
      <c r="B9" s="956" t="s">
        <v>674</v>
      </c>
      <c r="C9" s="956">
        <v>5</v>
      </c>
      <c r="D9" s="966">
        <v>5</v>
      </c>
      <c r="E9" s="966">
        <v>1</v>
      </c>
      <c r="F9" s="966">
        <v>1</v>
      </c>
      <c r="G9" s="956">
        <v>104</v>
      </c>
      <c r="H9" s="859">
        <v>389</v>
      </c>
      <c r="I9" s="859">
        <v>129</v>
      </c>
      <c r="J9" s="859">
        <v>96</v>
      </c>
      <c r="K9" s="1007">
        <v>67</v>
      </c>
      <c r="L9" s="1007">
        <v>41</v>
      </c>
      <c r="M9" s="1007">
        <v>27</v>
      </c>
      <c r="N9" s="859">
        <v>0</v>
      </c>
      <c r="O9" s="861">
        <f t="shared" ref="O9:O16" si="0">N9/C9*100</f>
        <v>0</v>
      </c>
      <c r="P9" s="859">
        <v>5</v>
      </c>
      <c r="Q9" s="861">
        <v>0</v>
      </c>
      <c r="R9" s="859">
        <v>1</v>
      </c>
      <c r="S9" s="861">
        <v>0</v>
      </c>
      <c r="T9" s="859">
        <v>1</v>
      </c>
      <c r="U9" s="861"/>
      <c r="V9" s="859">
        <v>5</v>
      </c>
      <c r="W9" s="854">
        <v>0</v>
      </c>
      <c r="X9" s="859">
        <v>1</v>
      </c>
      <c r="Y9" s="854">
        <v>0</v>
      </c>
      <c r="Z9" s="859">
        <v>1</v>
      </c>
      <c r="AA9" s="854">
        <v>0</v>
      </c>
      <c r="AB9" s="859">
        <v>0</v>
      </c>
      <c r="AC9" s="860">
        <v>0</v>
      </c>
      <c r="AD9" s="859">
        <v>0</v>
      </c>
      <c r="AE9" s="860">
        <v>0</v>
      </c>
      <c r="AF9" s="859">
        <v>0</v>
      </c>
      <c r="AG9" s="859">
        <v>0</v>
      </c>
      <c r="AH9" s="859">
        <v>0</v>
      </c>
      <c r="AI9" s="854">
        <v>0</v>
      </c>
      <c r="AJ9" s="859">
        <v>0</v>
      </c>
      <c r="AK9" s="859">
        <v>0</v>
      </c>
      <c r="AL9" s="1008">
        <v>0</v>
      </c>
      <c r="AM9" s="859">
        <v>0</v>
      </c>
      <c r="AN9" s="1007">
        <v>67</v>
      </c>
      <c r="AO9" s="854">
        <v>0</v>
      </c>
      <c r="AP9" s="859">
        <v>1</v>
      </c>
      <c r="AQ9" s="1007">
        <v>41</v>
      </c>
      <c r="AR9" s="854">
        <v>0</v>
      </c>
      <c r="AS9" s="859">
        <v>0</v>
      </c>
      <c r="AT9" s="1007">
        <v>27</v>
      </c>
      <c r="AU9" s="854">
        <v>0</v>
      </c>
      <c r="AV9" s="859">
        <v>1</v>
      </c>
      <c r="AW9" s="859">
        <v>27</v>
      </c>
      <c r="AX9" s="854">
        <v>0</v>
      </c>
      <c r="AY9" s="859">
        <v>0</v>
      </c>
      <c r="AZ9" s="859">
        <v>1</v>
      </c>
      <c r="BA9" s="854">
        <v>0</v>
      </c>
      <c r="BB9" s="1006">
        <v>1</v>
      </c>
      <c r="BC9" s="1006">
        <v>5</v>
      </c>
      <c r="BD9" s="1005">
        <v>0</v>
      </c>
      <c r="BE9" s="1005">
        <v>0</v>
      </c>
      <c r="BF9" s="1005">
        <v>0</v>
      </c>
      <c r="BG9" s="1004">
        <v>0</v>
      </c>
      <c r="BH9" s="1005">
        <v>0</v>
      </c>
      <c r="BI9" s="1005">
        <v>0</v>
      </c>
      <c r="BJ9" s="1004">
        <v>0</v>
      </c>
      <c r="BK9" s="1004">
        <v>0</v>
      </c>
      <c r="BL9" s="1004">
        <v>0</v>
      </c>
      <c r="BM9" s="1004">
        <v>0</v>
      </c>
      <c r="BN9" s="1004">
        <v>0</v>
      </c>
      <c r="BO9" s="1004">
        <v>0</v>
      </c>
      <c r="BP9" s="1004">
        <v>0</v>
      </c>
      <c r="BQ9" s="1004">
        <v>0</v>
      </c>
      <c r="BR9" s="1004">
        <v>0</v>
      </c>
      <c r="BS9" s="859">
        <v>0</v>
      </c>
      <c r="BT9" s="1002"/>
      <c r="BU9" s="1002"/>
      <c r="BV9" s="1002"/>
      <c r="BW9" s="1002"/>
      <c r="BX9" s="1002"/>
      <c r="BY9" s="1002"/>
      <c r="BZ9" s="1002"/>
      <c r="CA9" s="1002"/>
      <c r="CB9" s="1002"/>
      <c r="CC9" s="1002"/>
      <c r="CD9" s="1002"/>
      <c r="CE9" s="1002"/>
      <c r="CF9" s="1002"/>
      <c r="CG9" s="1002"/>
      <c r="CH9" s="1002"/>
      <c r="CI9" s="1002"/>
      <c r="CJ9" s="1002"/>
      <c r="CK9" s="1002"/>
      <c r="CL9" s="1002"/>
      <c r="CM9" s="1002"/>
      <c r="CN9" s="1002"/>
      <c r="CO9" s="1002"/>
      <c r="CP9" s="1002"/>
      <c r="CQ9" s="1002"/>
      <c r="CR9" s="1002"/>
      <c r="CS9" s="1002"/>
      <c r="CT9" s="1002"/>
      <c r="CU9" s="1002"/>
      <c r="CV9" s="1002"/>
      <c r="CW9" s="1002"/>
      <c r="CX9" s="1002"/>
      <c r="CY9" s="1002"/>
      <c r="CZ9" s="1002"/>
      <c r="DA9" s="1002"/>
      <c r="DB9" s="1002"/>
      <c r="DC9" s="1002"/>
      <c r="DD9" s="1002"/>
      <c r="DE9" s="1002"/>
      <c r="DF9" s="1002"/>
      <c r="DG9" s="1002"/>
      <c r="DH9" s="1002"/>
      <c r="DI9" s="1002"/>
      <c r="DJ9" s="1002"/>
      <c r="DK9" s="1002"/>
      <c r="DL9" s="1002"/>
      <c r="DM9" s="1002"/>
      <c r="DN9" s="1002"/>
      <c r="DO9" s="1002"/>
      <c r="DP9" s="1002"/>
      <c r="DQ9" s="1002"/>
      <c r="DR9" s="1002"/>
      <c r="DS9" s="1002"/>
      <c r="DT9" s="1002"/>
      <c r="DU9" s="1002"/>
      <c r="DV9" s="1002"/>
      <c r="DW9" s="1002"/>
      <c r="DX9" s="1002"/>
      <c r="DY9" s="1002"/>
      <c r="DZ9" s="1002"/>
      <c r="EA9" s="1002"/>
      <c r="EB9" s="1002"/>
      <c r="EC9" s="1002"/>
      <c r="ED9" s="1002"/>
      <c r="EE9" s="1002"/>
      <c r="EF9" s="1002"/>
      <c r="EG9" s="1002"/>
      <c r="EH9" s="1002"/>
      <c r="EI9" s="1002"/>
      <c r="EJ9" s="1002"/>
      <c r="EK9" s="1002"/>
      <c r="EL9" s="1002"/>
      <c r="EM9" s="1002"/>
      <c r="EN9" s="1002"/>
      <c r="EO9" s="1002"/>
      <c r="EP9" s="1002"/>
      <c r="EQ9" s="1002"/>
      <c r="ER9" s="1002"/>
      <c r="ES9" s="1002"/>
      <c r="ET9" s="1002"/>
      <c r="EU9" s="1002"/>
      <c r="EV9" s="1002"/>
      <c r="EW9" s="1002"/>
      <c r="EX9" s="1002"/>
      <c r="EY9" s="1002"/>
      <c r="EZ9" s="1002"/>
      <c r="FA9" s="1002"/>
      <c r="FB9" s="1002"/>
      <c r="FC9" s="1002"/>
      <c r="FD9" s="1002"/>
      <c r="FE9" s="1002"/>
      <c r="FF9" s="1002"/>
      <c r="FG9" s="1002"/>
      <c r="FH9" s="1002"/>
      <c r="FI9" s="1003"/>
      <c r="FJ9" s="1003"/>
      <c r="FK9" s="1003"/>
      <c r="FL9" s="1003"/>
      <c r="FM9" s="1003"/>
      <c r="FN9" s="1003"/>
      <c r="FO9" s="1003"/>
      <c r="FP9" s="1003"/>
      <c r="FQ9" s="1003"/>
      <c r="FR9" s="1003"/>
      <c r="FS9" s="1003"/>
      <c r="FT9" s="1003"/>
      <c r="FU9" s="1003"/>
      <c r="FV9" s="1003"/>
      <c r="FW9" s="1003"/>
      <c r="FX9" s="1003"/>
      <c r="FY9" s="1003"/>
      <c r="FZ9" s="1003"/>
      <c r="GA9" s="1003"/>
      <c r="GB9" s="1003"/>
      <c r="GC9" s="1003"/>
      <c r="GD9" s="1003"/>
      <c r="GE9" s="1003"/>
      <c r="GF9" s="1003"/>
      <c r="GG9" s="1003"/>
      <c r="GH9" s="1003"/>
      <c r="GI9" s="1003"/>
      <c r="GJ9" s="1003"/>
      <c r="GK9" s="1003"/>
      <c r="GL9" s="1003"/>
      <c r="GM9" s="1003"/>
      <c r="GN9" s="1003"/>
      <c r="GO9" s="1003"/>
      <c r="GP9" s="1003"/>
      <c r="GQ9" s="1003"/>
      <c r="GR9" s="1003"/>
      <c r="GS9" s="1003"/>
      <c r="GT9" s="1003"/>
      <c r="GU9" s="1003"/>
      <c r="GV9" s="1003"/>
      <c r="GW9" s="1003"/>
      <c r="GX9" s="1003"/>
      <c r="GY9" s="1003"/>
      <c r="GZ9" s="1003"/>
      <c r="HA9" s="1003"/>
      <c r="HB9" s="1003"/>
      <c r="HC9" s="1003"/>
      <c r="HD9" s="1003"/>
      <c r="HE9" s="1003"/>
      <c r="HF9" s="1003"/>
      <c r="HG9" s="1003"/>
      <c r="HH9" s="1003"/>
      <c r="HI9" s="1003"/>
      <c r="HJ9" s="1003"/>
      <c r="HK9" s="1003"/>
      <c r="HL9" s="1003"/>
      <c r="HM9" s="1003"/>
      <c r="HN9" s="1003"/>
      <c r="HO9" s="1003"/>
      <c r="HP9" s="1003"/>
      <c r="HQ9" s="1003"/>
      <c r="HR9" s="1003"/>
      <c r="HS9" s="1003"/>
      <c r="HT9" s="1003"/>
      <c r="HU9" s="1003"/>
      <c r="HV9" s="1003"/>
      <c r="HW9" s="1003"/>
      <c r="HX9" s="1003"/>
      <c r="HY9" s="1003"/>
      <c r="HZ9" s="1003"/>
      <c r="IA9" s="1003"/>
      <c r="IB9" s="1003"/>
      <c r="IC9" s="1003"/>
      <c r="ID9" s="1003"/>
      <c r="IE9" s="1003"/>
      <c r="IF9" s="1003"/>
      <c r="IG9" s="1003"/>
      <c r="IH9" s="1003"/>
      <c r="II9" s="1003"/>
      <c r="IJ9" s="1003"/>
      <c r="IK9" s="1003"/>
      <c r="IL9" s="1003"/>
      <c r="IM9" s="1003"/>
      <c r="IN9" s="1003"/>
      <c r="IO9" s="1003"/>
      <c r="IP9" s="1003"/>
      <c r="IQ9" s="1003"/>
      <c r="IR9" s="1003"/>
      <c r="IS9" s="1003"/>
      <c r="IT9" s="1003"/>
      <c r="IU9" s="1003"/>
      <c r="IV9" s="1003"/>
      <c r="IW9" s="1003"/>
      <c r="IX9" s="1003"/>
      <c r="IY9" s="1003"/>
      <c r="IZ9" s="1003"/>
      <c r="JA9" s="1003"/>
      <c r="JB9" s="1003"/>
      <c r="JC9" s="1003"/>
      <c r="JD9" s="1003"/>
      <c r="JE9" s="1003"/>
      <c r="JF9" s="1003"/>
      <c r="JG9" s="1003"/>
      <c r="JH9" s="1003"/>
      <c r="JI9" s="1003"/>
      <c r="JJ9" s="1003"/>
      <c r="JK9" s="1003"/>
      <c r="JL9" s="1003"/>
      <c r="JM9" s="1003"/>
      <c r="JN9" s="1003"/>
      <c r="JO9" s="1003"/>
      <c r="JP9" s="1003"/>
      <c r="JQ9" s="1003"/>
      <c r="JR9" s="1003"/>
      <c r="JS9" s="1003"/>
      <c r="JT9" s="1003"/>
      <c r="JU9" s="1003"/>
      <c r="JV9" s="1003"/>
      <c r="JW9" s="1003"/>
      <c r="JX9" s="1003"/>
      <c r="JY9" s="1003"/>
      <c r="JZ9" s="1003"/>
      <c r="KA9" s="1003"/>
      <c r="KB9" s="1003"/>
      <c r="KC9" s="1003"/>
      <c r="KD9" s="1003"/>
      <c r="KE9" s="1003"/>
      <c r="KF9" s="1003"/>
      <c r="KG9" s="1003"/>
      <c r="KH9" s="1003"/>
      <c r="KI9" s="1003"/>
      <c r="KJ9" s="1003"/>
      <c r="KK9" s="1003"/>
      <c r="KL9" s="1003"/>
      <c r="KM9" s="1003"/>
      <c r="KN9" s="1003"/>
      <c r="KO9" s="1003"/>
      <c r="KP9" s="1003"/>
      <c r="KQ9" s="1003"/>
      <c r="KR9" s="1003"/>
      <c r="KS9" s="1003"/>
      <c r="KT9" s="1003"/>
      <c r="KU9" s="1003"/>
      <c r="KV9" s="1003"/>
      <c r="KW9" s="1003"/>
      <c r="KX9" s="1003"/>
      <c r="KY9" s="1003"/>
      <c r="KZ9" s="1003"/>
      <c r="LA9" s="1003"/>
      <c r="LB9" s="1003"/>
      <c r="LC9" s="1003"/>
      <c r="LD9" s="1003"/>
      <c r="LE9" s="1003"/>
      <c r="LF9" s="1003"/>
      <c r="LG9" s="1003"/>
      <c r="LH9" s="1003"/>
      <c r="LI9" s="1003"/>
      <c r="LJ9" s="1003"/>
      <c r="LK9" s="1003"/>
      <c r="LL9" s="1003"/>
      <c r="LM9" s="1003"/>
      <c r="LN9" s="1003"/>
      <c r="LO9" s="1003"/>
      <c r="LP9" s="1003"/>
      <c r="LQ9" s="1003"/>
      <c r="LR9" s="1003"/>
      <c r="LS9" s="1003"/>
      <c r="LT9" s="1003"/>
      <c r="LU9" s="1003"/>
      <c r="LV9" s="1003"/>
      <c r="LW9" s="1003"/>
      <c r="LX9" s="1003"/>
      <c r="LY9" s="1003"/>
      <c r="LZ9" s="1003"/>
      <c r="MA9" s="1003"/>
      <c r="MB9" s="1003"/>
      <c r="MC9" s="1003"/>
      <c r="MD9" s="1003"/>
      <c r="ME9" s="1003"/>
      <c r="MF9" s="1003"/>
      <c r="MG9" s="1003"/>
      <c r="MH9" s="1003"/>
      <c r="MI9" s="1003"/>
      <c r="MJ9" s="1003"/>
      <c r="MK9" s="1003"/>
      <c r="ML9" s="1003"/>
      <c r="MM9" s="1003"/>
      <c r="MN9" s="1003"/>
      <c r="MO9" s="1003"/>
      <c r="MP9" s="1003"/>
      <c r="MQ9" s="1003"/>
      <c r="MR9" s="1003"/>
      <c r="MS9" s="1003"/>
      <c r="MT9" s="1003"/>
      <c r="MU9" s="1003"/>
      <c r="MV9" s="1003"/>
      <c r="MW9" s="1003"/>
      <c r="MX9" s="1003"/>
      <c r="MY9" s="1003"/>
      <c r="MZ9" s="1003"/>
      <c r="NA9" s="1003"/>
      <c r="NB9" s="1003"/>
      <c r="NC9" s="1003"/>
      <c r="ND9" s="1003"/>
      <c r="NE9" s="1003"/>
      <c r="NF9" s="1003"/>
      <c r="NG9" s="1003"/>
      <c r="NH9" s="1003"/>
      <c r="NI9" s="1003"/>
      <c r="NJ9" s="1003"/>
      <c r="NK9" s="1003"/>
      <c r="NL9" s="1003"/>
      <c r="NM9" s="1003"/>
      <c r="NN9" s="1003"/>
      <c r="NO9" s="1003"/>
      <c r="NP9" s="1003"/>
      <c r="NQ9" s="1003"/>
      <c r="NR9" s="1003"/>
      <c r="NS9" s="1003"/>
      <c r="NT9" s="1003"/>
      <c r="NU9" s="1003"/>
      <c r="NV9" s="1003"/>
      <c r="NW9" s="1003"/>
      <c r="NX9" s="1003"/>
      <c r="NY9" s="1003"/>
      <c r="NZ9" s="1003"/>
      <c r="OA9" s="1003"/>
      <c r="OB9" s="1003"/>
      <c r="OC9" s="1003"/>
      <c r="OD9" s="1003"/>
      <c r="OE9" s="1003"/>
      <c r="OF9" s="1003"/>
      <c r="OG9" s="1003"/>
      <c r="OH9" s="1003"/>
      <c r="OI9" s="1003"/>
      <c r="OJ9" s="1003"/>
      <c r="OK9" s="1003"/>
      <c r="OL9" s="1003"/>
      <c r="OM9" s="1003"/>
      <c r="ON9" s="1003"/>
      <c r="OO9" s="1003"/>
      <c r="OP9" s="1003"/>
      <c r="OQ9" s="1003"/>
      <c r="OR9" s="1003"/>
      <c r="OS9" s="1003"/>
      <c r="OT9" s="1003"/>
      <c r="OU9" s="1003"/>
      <c r="OV9" s="1003"/>
      <c r="OW9" s="1003"/>
      <c r="OX9" s="1003"/>
      <c r="OY9" s="1003"/>
      <c r="OZ9" s="1003"/>
      <c r="PA9" s="1003"/>
      <c r="PB9" s="1003"/>
      <c r="PC9" s="1003"/>
      <c r="PD9" s="1003"/>
      <c r="PE9" s="1003"/>
      <c r="PF9" s="1003"/>
      <c r="PG9" s="1003"/>
      <c r="PH9" s="1003"/>
      <c r="PI9" s="1003"/>
      <c r="PJ9" s="1003"/>
      <c r="PK9" s="1003"/>
      <c r="PL9" s="1003"/>
      <c r="PM9" s="1003"/>
      <c r="PN9" s="1003"/>
      <c r="PO9" s="1003"/>
      <c r="PP9" s="1003"/>
      <c r="PQ9" s="1003"/>
      <c r="PR9" s="1003"/>
      <c r="PS9" s="1003"/>
      <c r="PT9" s="1003"/>
      <c r="PU9" s="1003"/>
      <c r="PV9" s="1003"/>
      <c r="PW9" s="1003"/>
      <c r="PX9" s="1003"/>
      <c r="PY9" s="1003"/>
      <c r="PZ9" s="1003"/>
      <c r="QA9" s="1003"/>
      <c r="QB9" s="1003"/>
      <c r="QC9" s="1003"/>
      <c r="QD9" s="1003"/>
      <c r="QE9" s="1003"/>
      <c r="QF9" s="1003"/>
      <c r="QG9" s="1003"/>
      <c r="QH9" s="1003"/>
      <c r="QI9" s="1003"/>
      <c r="QJ9" s="1003"/>
      <c r="QK9" s="1003"/>
      <c r="QL9" s="1003"/>
      <c r="QM9" s="1003"/>
      <c r="QN9" s="1003"/>
      <c r="QO9" s="1003"/>
      <c r="QP9" s="1003"/>
      <c r="QQ9" s="1003"/>
      <c r="QR9" s="1003"/>
      <c r="QS9" s="1003"/>
      <c r="QT9" s="1003"/>
      <c r="QU9" s="1003"/>
      <c r="QV9" s="1003"/>
      <c r="QW9" s="1003"/>
      <c r="QX9" s="1003"/>
      <c r="QY9" s="1003"/>
      <c r="QZ9" s="1003"/>
      <c r="RA9" s="1003"/>
      <c r="RB9" s="1003"/>
      <c r="RC9" s="1003"/>
      <c r="RD9" s="1003"/>
      <c r="RE9" s="1003"/>
      <c r="RF9" s="1003"/>
      <c r="RG9" s="1003"/>
      <c r="RH9" s="1003"/>
      <c r="RI9" s="1003"/>
      <c r="RJ9" s="1003"/>
      <c r="RK9" s="1003"/>
      <c r="RL9" s="1003"/>
      <c r="RM9" s="1003"/>
      <c r="RN9" s="1003"/>
      <c r="RO9" s="1003"/>
      <c r="RP9" s="1003"/>
      <c r="RQ9" s="1003"/>
      <c r="RR9" s="1003"/>
      <c r="RS9" s="1003"/>
      <c r="RT9" s="1003"/>
      <c r="RU9" s="1003"/>
      <c r="RV9" s="1003"/>
      <c r="RW9" s="1002"/>
      <c r="RX9" s="1002"/>
      <c r="RY9" s="1002"/>
      <c r="RZ9" s="1002"/>
      <c r="SA9" s="1002"/>
      <c r="SB9" s="1002"/>
      <c r="SC9" s="1002"/>
      <c r="SD9" s="1002"/>
      <c r="SE9" s="1002"/>
      <c r="SF9" s="1002"/>
      <c r="SG9" s="1002"/>
      <c r="SH9" s="1002"/>
      <c r="SI9" s="1002"/>
      <c r="SJ9" s="1002"/>
      <c r="SK9" s="1002"/>
      <c r="SL9" s="1002"/>
      <c r="SM9" s="1002"/>
      <c r="SN9" s="1002"/>
      <c r="SO9" s="1002"/>
      <c r="SP9" s="1002"/>
      <c r="SQ9" s="1002"/>
      <c r="SR9" s="1002"/>
      <c r="SS9" s="1002"/>
      <c r="ST9" s="1002"/>
      <c r="SU9" s="1002"/>
      <c r="SV9" s="1002"/>
      <c r="SW9" s="1002"/>
      <c r="SX9" s="1002"/>
      <c r="SY9" s="1002"/>
      <c r="SZ9" s="1002"/>
      <c r="TA9" s="1002"/>
      <c r="TB9" s="1002"/>
      <c r="TC9" s="1002"/>
      <c r="TD9" s="1002"/>
      <c r="TE9" s="1002"/>
      <c r="TF9" s="1002"/>
      <c r="TG9" s="1002"/>
      <c r="TH9" s="1002"/>
      <c r="TI9" s="1002"/>
      <c r="TJ9" s="1002"/>
      <c r="TK9" s="1002"/>
    </row>
    <row r="10" spans="1:531" s="894" customFormat="1" ht="33" customHeight="1" outlineLevel="1" thickBot="1">
      <c r="A10" s="913"/>
      <c r="B10" s="990" t="s">
        <v>675</v>
      </c>
      <c r="C10" s="990">
        <v>10</v>
      </c>
      <c r="D10" s="991">
        <v>11</v>
      </c>
      <c r="E10" s="991">
        <v>1</v>
      </c>
      <c r="F10" s="991">
        <v>0</v>
      </c>
      <c r="G10" s="990">
        <v>1</v>
      </c>
      <c r="H10" s="1000">
        <v>973</v>
      </c>
      <c r="I10" s="1000">
        <v>299</v>
      </c>
      <c r="J10" s="1000">
        <v>0</v>
      </c>
      <c r="K10" s="1000">
        <v>140</v>
      </c>
      <c r="L10" s="1000">
        <v>97</v>
      </c>
      <c r="M10" s="1000">
        <v>0</v>
      </c>
      <c r="N10" s="996">
        <v>10</v>
      </c>
      <c r="O10" s="861">
        <f t="shared" si="0"/>
        <v>100</v>
      </c>
      <c r="P10" s="996">
        <v>11</v>
      </c>
      <c r="Q10" s="908" t="e">
        <v>#DIV/0!</v>
      </c>
      <c r="R10" s="996">
        <v>2</v>
      </c>
      <c r="S10" s="908">
        <v>10</v>
      </c>
      <c r="T10" s="996">
        <v>0</v>
      </c>
      <c r="U10" s="908">
        <v>10</v>
      </c>
      <c r="V10" s="998">
        <v>11</v>
      </c>
      <c r="W10" s="903" t="e">
        <v>#DIV/0!</v>
      </c>
      <c r="X10" s="998">
        <v>0</v>
      </c>
      <c r="Y10" s="903" t="e">
        <v>#DIV/0!</v>
      </c>
      <c r="Z10" s="998">
        <v>0</v>
      </c>
      <c r="AA10" s="903" t="e">
        <v>#DIV/0!</v>
      </c>
      <c r="AB10" s="998">
        <v>0</v>
      </c>
      <c r="AC10" s="907" t="e">
        <v>#DIV/0!</v>
      </c>
      <c r="AD10" s="998">
        <v>0</v>
      </c>
      <c r="AE10" s="907" t="e">
        <v>#DIV/0!</v>
      </c>
      <c r="AF10" s="994">
        <v>1</v>
      </c>
      <c r="AG10" s="906" t="e">
        <v>#DIV/0!</v>
      </c>
      <c r="AH10" s="996">
        <v>0</v>
      </c>
      <c r="AI10" s="997">
        <v>0</v>
      </c>
      <c r="AJ10" s="996">
        <v>0</v>
      </c>
      <c r="AK10" s="996">
        <v>0</v>
      </c>
      <c r="AL10" s="999">
        <v>0</v>
      </c>
      <c r="AM10" s="996">
        <v>0</v>
      </c>
      <c r="AN10" s="998">
        <v>140</v>
      </c>
      <c r="AO10" s="903" t="e">
        <v>#DIV/0!</v>
      </c>
      <c r="AP10" s="996">
        <v>0</v>
      </c>
      <c r="AQ10" s="998">
        <v>97</v>
      </c>
      <c r="AR10" s="903" t="e">
        <v>#DIV/0!</v>
      </c>
      <c r="AS10" s="996">
        <v>0</v>
      </c>
      <c r="AT10" s="998">
        <v>0</v>
      </c>
      <c r="AU10" s="903" t="e">
        <v>#DIV/0!</v>
      </c>
      <c r="AV10" s="996">
        <v>0</v>
      </c>
      <c r="AW10" s="996">
        <v>0</v>
      </c>
      <c r="AX10" s="997">
        <v>100</v>
      </c>
      <c r="AY10" s="996">
        <v>0</v>
      </c>
      <c r="AZ10" s="996">
        <v>0</v>
      </c>
      <c r="BA10" s="995">
        <v>0</v>
      </c>
      <c r="BB10" s="994">
        <v>0</v>
      </c>
      <c r="BC10" s="994">
        <v>0</v>
      </c>
      <c r="BD10" s="994">
        <v>0</v>
      </c>
      <c r="BE10" s="994">
        <v>0</v>
      </c>
      <c r="BF10" s="994">
        <v>0</v>
      </c>
      <c r="BG10" s="993">
        <v>0</v>
      </c>
      <c r="BH10" s="994">
        <v>0</v>
      </c>
      <c r="BI10" s="994">
        <v>0</v>
      </c>
      <c r="BJ10" s="993">
        <v>0</v>
      </c>
      <c r="BK10" s="992">
        <v>0</v>
      </c>
      <c r="BL10" s="992">
        <v>0</v>
      </c>
      <c r="BM10" s="992">
        <v>0</v>
      </c>
      <c r="BN10" s="992">
        <v>0</v>
      </c>
      <c r="BO10" s="992">
        <v>0</v>
      </c>
      <c r="BP10" s="992">
        <v>0</v>
      </c>
      <c r="BQ10" s="992">
        <v>0</v>
      </c>
      <c r="BR10" s="992">
        <v>0</v>
      </c>
      <c r="BS10" s="992">
        <v>0</v>
      </c>
      <c r="BT10" s="895"/>
      <c r="BU10" s="895"/>
      <c r="BV10" s="895"/>
      <c r="BW10" s="895"/>
      <c r="BX10" s="895"/>
    </row>
    <row r="11" spans="1:531" s="894" customFormat="1" ht="33" customHeight="1" outlineLevel="1" thickBot="1">
      <c r="A11" s="913"/>
      <c r="B11" s="990" t="s">
        <v>676</v>
      </c>
      <c r="C11" s="990">
        <v>15</v>
      </c>
      <c r="D11" s="991">
        <v>8</v>
      </c>
      <c r="E11" s="991">
        <v>3</v>
      </c>
      <c r="F11" s="991">
        <v>3</v>
      </c>
      <c r="G11" s="990"/>
      <c r="H11" s="986">
        <v>782</v>
      </c>
      <c r="I11" s="986">
        <v>417</v>
      </c>
      <c r="J11" s="986">
        <v>1635</v>
      </c>
      <c r="K11" s="986">
        <v>112</v>
      </c>
      <c r="L11" s="986">
        <v>136</v>
      </c>
      <c r="M11" s="986">
        <v>268</v>
      </c>
      <c r="N11" s="986">
        <v>0</v>
      </c>
      <c r="O11" s="861">
        <f t="shared" si="0"/>
        <v>0</v>
      </c>
      <c r="P11" s="986">
        <v>0</v>
      </c>
      <c r="Q11" s="908">
        <v>0</v>
      </c>
      <c r="R11" s="986">
        <v>0</v>
      </c>
      <c r="S11" s="908">
        <v>0</v>
      </c>
      <c r="T11" s="986">
        <v>0</v>
      </c>
      <c r="U11" s="908">
        <v>0</v>
      </c>
      <c r="V11" s="986">
        <v>8</v>
      </c>
      <c r="W11" s="903">
        <v>100</v>
      </c>
      <c r="X11" s="986">
        <v>2</v>
      </c>
      <c r="Y11" s="903">
        <v>66.666666666666657</v>
      </c>
      <c r="Z11" s="986">
        <v>2</v>
      </c>
      <c r="AA11" s="903">
        <v>0.12232415902140673</v>
      </c>
      <c r="AB11" s="986">
        <v>0</v>
      </c>
      <c r="AC11" s="907">
        <v>0</v>
      </c>
      <c r="AD11" s="986">
        <v>0</v>
      </c>
      <c r="AE11" s="907">
        <v>0</v>
      </c>
      <c r="AF11" s="986">
        <v>0</v>
      </c>
      <c r="AG11" s="906">
        <v>0</v>
      </c>
      <c r="AH11" s="986">
        <v>0</v>
      </c>
      <c r="AI11" s="988" t="e">
        <v>#DIV/0!</v>
      </c>
      <c r="AJ11" s="986" t="e">
        <v>#DIV/0!</v>
      </c>
      <c r="AK11" s="986">
        <v>0</v>
      </c>
      <c r="AL11" s="989" t="e">
        <v>#DIV/0!</v>
      </c>
      <c r="AM11" s="986" t="e">
        <v>#DIV/0!</v>
      </c>
      <c r="AN11" s="986">
        <v>0</v>
      </c>
      <c r="AO11" s="903">
        <v>0</v>
      </c>
      <c r="AP11" s="986">
        <v>0</v>
      </c>
      <c r="AQ11" s="986">
        <v>0</v>
      </c>
      <c r="AR11" s="903">
        <v>0</v>
      </c>
      <c r="AS11" s="986">
        <v>0</v>
      </c>
      <c r="AT11" s="986">
        <v>0</v>
      </c>
      <c r="AU11" s="903" t="e">
        <v>#DIV/0!</v>
      </c>
      <c r="AV11" s="986">
        <v>0</v>
      </c>
      <c r="AW11" s="986">
        <v>0</v>
      </c>
      <c r="AX11" s="988">
        <v>100</v>
      </c>
      <c r="AY11" s="986">
        <v>0</v>
      </c>
      <c r="AZ11" s="986">
        <v>0</v>
      </c>
      <c r="BA11" s="988">
        <v>100</v>
      </c>
      <c r="BB11" s="987">
        <v>0</v>
      </c>
      <c r="BC11" s="987">
        <v>0</v>
      </c>
      <c r="BD11" s="987">
        <v>0</v>
      </c>
      <c r="BE11" s="987">
        <v>0</v>
      </c>
      <c r="BF11" s="987">
        <v>2</v>
      </c>
      <c r="BG11" s="986">
        <v>0</v>
      </c>
      <c r="BH11" s="987">
        <v>0</v>
      </c>
      <c r="BI11" s="987">
        <v>0</v>
      </c>
      <c r="BJ11" s="986">
        <v>0</v>
      </c>
      <c r="BK11" s="986">
        <v>0</v>
      </c>
      <c r="BL11" s="986">
        <v>0</v>
      </c>
      <c r="BM11" s="986">
        <v>0</v>
      </c>
      <c r="BN11" s="986">
        <v>0</v>
      </c>
      <c r="BO11" s="986">
        <v>0</v>
      </c>
      <c r="BP11" s="986">
        <v>0</v>
      </c>
      <c r="BQ11" s="986">
        <v>0</v>
      </c>
      <c r="BR11" s="986">
        <v>0</v>
      </c>
      <c r="BS11" s="986">
        <v>0</v>
      </c>
      <c r="BT11" s="985"/>
      <c r="BU11" s="895"/>
      <c r="BV11" s="895"/>
      <c r="BW11" s="895"/>
      <c r="BX11" s="895"/>
      <c r="CE11" s="984"/>
    </row>
    <row r="12" spans="1:531" s="756" customFormat="1" ht="33" customHeight="1" outlineLevel="1" thickBot="1">
      <c r="A12" s="757">
        <v>4</v>
      </c>
      <c r="B12" s="940" t="s">
        <v>677</v>
      </c>
      <c r="C12" s="938"/>
      <c r="D12" s="939">
        <v>5</v>
      </c>
      <c r="E12" s="939">
        <v>1</v>
      </c>
      <c r="F12" s="939">
        <v>1</v>
      </c>
      <c r="G12" s="938"/>
      <c r="H12" s="980">
        <v>348</v>
      </c>
      <c r="I12" s="980">
        <v>132</v>
      </c>
      <c r="J12" s="980">
        <v>17</v>
      </c>
      <c r="K12" s="980">
        <v>64</v>
      </c>
      <c r="L12" s="980">
        <v>40</v>
      </c>
      <c r="M12" s="980">
        <v>2</v>
      </c>
      <c r="N12" s="980"/>
      <c r="O12" s="861" t="e">
        <f t="shared" si="0"/>
        <v>#DIV/0!</v>
      </c>
      <c r="P12" s="980"/>
      <c r="Q12" s="843">
        <f>P12/D12*100</f>
        <v>0</v>
      </c>
      <c r="R12" s="980"/>
      <c r="S12" s="843">
        <f ca="1">S12/E12*100</f>
        <v>0</v>
      </c>
      <c r="T12" s="980"/>
      <c r="U12" s="843">
        <f ca="1">U12/F12*100</f>
        <v>0</v>
      </c>
      <c r="V12" s="980"/>
      <c r="W12" s="776">
        <f>V12/D12*100</f>
        <v>0</v>
      </c>
      <c r="X12" s="980"/>
      <c r="Y12" s="776">
        <f>X12/E12*100</f>
        <v>0</v>
      </c>
      <c r="Z12" s="980"/>
      <c r="AA12" s="776">
        <f>Z12/J12*100</f>
        <v>0</v>
      </c>
      <c r="AB12" s="980"/>
      <c r="AC12" s="777">
        <f>AB12/D12*100</f>
        <v>0</v>
      </c>
      <c r="AD12" s="980"/>
      <c r="AE12" s="777">
        <f>AD12/E12*100</f>
        <v>0</v>
      </c>
      <c r="AF12" s="980"/>
      <c r="AG12" s="775">
        <f>AF12/F12*100</f>
        <v>0</v>
      </c>
      <c r="AH12" s="980"/>
      <c r="AI12" s="982"/>
      <c r="AJ12" s="980"/>
      <c r="AK12" s="980"/>
      <c r="AL12" s="983"/>
      <c r="AM12" s="980"/>
      <c r="AN12" s="980"/>
      <c r="AO12" s="776">
        <f>AN12/K12*100</f>
        <v>0</v>
      </c>
      <c r="AP12" s="980"/>
      <c r="AQ12" s="980"/>
      <c r="AR12" s="776">
        <f>AQ12/L12*100</f>
        <v>0</v>
      </c>
      <c r="AS12" s="980"/>
      <c r="AT12" s="980"/>
      <c r="AU12" s="776" t="e">
        <f>AT12/N12*100</f>
        <v>#DIV/0!</v>
      </c>
      <c r="AV12" s="980"/>
      <c r="AW12" s="980"/>
      <c r="AX12" s="982"/>
      <c r="AY12" s="980"/>
      <c r="AZ12" s="980"/>
      <c r="BA12" s="982"/>
      <c r="BB12" s="981"/>
      <c r="BC12" s="981"/>
      <c r="BD12" s="981"/>
      <c r="BE12" s="981"/>
      <c r="BF12" s="981"/>
      <c r="BG12" s="980"/>
      <c r="BH12" s="981"/>
      <c r="BI12" s="981"/>
      <c r="BJ12" s="980"/>
      <c r="BK12" s="980"/>
      <c r="BL12" s="980"/>
      <c r="BM12" s="980"/>
      <c r="BN12" s="980"/>
      <c r="BO12" s="980"/>
      <c r="BP12" s="980"/>
      <c r="BQ12" s="980"/>
      <c r="BR12" s="980"/>
      <c r="BS12" s="980"/>
      <c r="BT12" s="304"/>
      <c r="BU12" s="304"/>
      <c r="BV12" s="304"/>
      <c r="BW12" s="304"/>
      <c r="BX12" s="304"/>
      <c r="CE12" s="770"/>
    </row>
    <row r="13" spans="1:531" s="972" customFormat="1" ht="33" customHeight="1" outlineLevel="1" thickBot="1">
      <c r="A13" s="864"/>
      <c r="B13" s="979" t="s">
        <v>1267</v>
      </c>
      <c r="C13" s="979">
        <v>11</v>
      </c>
      <c r="D13" s="966">
        <v>8</v>
      </c>
      <c r="E13" s="966">
        <v>2</v>
      </c>
      <c r="F13" s="966">
        <v>0</v>
      </c>
      <c r="G13" s="979">
        <v>189</v>
      </c>
      <c r="H13" s="974">
        <v>706</v>
      </c>
      <c r="I13" s="974">
        <v>351</v>
      </c>
      <c r="J13" s="974">
        <v>0</v>
      </c>
      <c r="K13" s="974">
        <v>131</v>
      </c>
      <c r="L13" s="974">
        <v>100</v>
      </c>
      <c r="M13" s="974">
        <v>110</v>
      </c>
      <c r="N13" s="974">
        <v>0</v>
      </c>
      <c r="O13" s="861">
        <f t="shared" si="0"/>
        <v>0</v>
      </c>
      <c r="P13" s="974">
        <v>8</v>
      </c>
      <c r="Q13" s="861" t="e">
        <v>#DIV/0!</v>
      </c>
      <c r="R13" s="974">
        <v>2</v>
      </c>
      <c r="S13" s="861">
        <v>11</v>
      </c>
      <c r="T13" s="974">
        <v>0</v>
      </c>
      <c r="U13" s="861">
        <v>11</v>
      </c>
      <c r="V13" s="974">
        <v>8</v>
      </c>
      <c r="W13" s="854" t="e">
        <v>#DIV/0!</v>
      </c>
      <c r="X13" s="974">
        <v>2</v>
      </c>
      <c r="Y13" s="854" t="e">
        <v>#DIV/0!</v>
      </c>
      <c r="Z13" s="974">
        <v>0</v>
      </c>
      <c r="AA13" s="854" t="e">
        <v>#DIV/0!</v>
      </c>
      <c r="AB13" s="974">
        <v>0</v>
      </c>
      <c r="AC13" s="860" t="e">
        <v>#DIV/0!</v>
      </c>
      <c r="AD13" s="974">
        <v>0</v>
      </c>
      <c r="AE13" s="860" t="e">
        <v>#DIV/0!</v>
      </c>
      <c r="AF13" s="974">
        <v>0</v>
      </c>
      <c r="AG13" s="859" t="e">
        <v>#DIV/0!</v>
      </c>
      <c r="AH13" s="974">
        <v>0</v>
      </c>
      <c r="AI13" s="977">
        <v>0</v>
      </c>
      <c r="AJ13" s="974">
        <v>0</v>
      </c>
      <c r="AK13" s="974">
        <v>0</v>
      </c>
      <c r="AL13" s="978">
        <v>0</v>
      </c>
      <c r="AM13" s="974">
        <v>1</v>
      </c>
      <c r="AN13" s="974">
        <v>131</v>
      </c>
      <c r="AO13" s="854" t="e">
        <v>#DIV/0!</v>
      </c>
      <c r="AP13" s="974">
        <v>1</v>
      </c>
      <c r="AQ13" s="974">
        <v>100</v>
      </c>
      <c r="AR13" s="854" t="e">
        <v>#DIV/0!</v>
      </c>
      <c r="AS13" s="974">
        <v>1</v>
      </c>
      <c r="AT13" s="974">
        <v>110</v>
      </c>
      <c r="AU13" s="854" t="e">
        <v>#DIV/0!</v>
      </c>
      <c r="AV13" s="974">
        <v>1</v>
      </c>
      <c r="AW13" s="974">
        <v>110</v>
      </c>
      <c r="AX13" s="977">
        <v>2</v>
      </c>
      <c r="AY13" s="974">
        <v>0</v>
      </c>
      <c r="AZ13" s="974">
        <v>1</v>
      </c>
      <c r="BA13" s="977">
        <v>200</v>
      </c>
      <c r="BB13" s="976">
        <v>1</v>
      </c>
      <c r="BC13" s="976">
        <v>10</v>
      </c>
      <c r="BD13" s="976">
        <v>1</v>
      </c>
      <c r="BE13" s="976">
        <v>10</v>
      </c>
      <c r="BF13" s="976">
        <v>1</v>
      </c>
      <c r="BG13" s="974">
        <v>11</v>
      </c>
      <c r="BH13" s="976">
        <v>189</v>
      </c>
      <c r="BI13" s="976">
        <v>19</v>
      </c>
      <c r="BJ13" s="975">
        <v>208</v>
      </c>
      <c r="BK13" s="974">
        <v>0</v>
      </c>
      <c r="BL13" s="974">
        <v>0</v>
      </c>
      <c r="BM13" s="974">
        <v>0</v>
      </c>
      <c r="BN13" s="974">
        <v>0</v>
      </c>
      <c r="BO13" s="974">
        <v>0</v>
      </c>
      <c r="BP13" s="974">
        <v>0</v>
      </c>
      <c r="BQ13" s="974">
        <v>0</v>
      </c>
      <c r="BR13" s="974">
        <v>0</v>
      </c>
      <c r="BS13" s="974">
        <v>0</v>
      </c>
      <c r="FI13" s="973"/>
      <c r="FJ13" s="973"/>
      <c r="FK13" s="973"/>
      <c r="FL13" s="973"/>
      <c r="FM13" s="973"/>
      <c r="FN13" s="973"/>
      <c r="FO13" s="973"/>
      <c r="FP13" s="973"/>
      <c r="FQ13" s="973"/>
      <c r="FR13" s="973"/>
      <c r="FS13" s="973"/>
      <c r="FT13" s="973"/>
      <c r="FU13" s="973"/>
      <c r="FV13" s="973"/>
      <c r="FW13" s="973"/>
      <c r="FX13" s="973"/>
      <c r="FY13" s="973"/>
      <c r="FZ13" s="973"/>
      <c r="GA13" s="973"/>
      <c r="GB13" s="973"/>
      <c r="GC13" s="973"/>
      <c r="GD13" s="973"/>
      <c r="GE13" s="973"/>
      <c r="GF13" s="973"/>
      <c r="GG13" s="973"/>
      <c r="GH13" s="973"/>
      <c r="GI13" s="973"/>
      <c r="GJ13" s="973"/>
      <c r="GK13" s="973"/>
      <c r="GL13" s="973"/>
      <c r="GM13" s="973"/>
      <c r="GN13" s="973"/>
      <c r="GO13" s="973"/>
      <c r="GP13" s="973"/>
      <c r="GQ13" s="973"/>
      <c r="GR13" s="973"/>
      <c r="GS13" s="973"/>
      <c r="GT13" s="973"/>
      <c r="GU13" s="973"/>
      <c r="GV13" s="973"/>
      <c r="GW13" s="973"/>
      <c r="GX13" s="973"/>
      <c r="GY13" s="973"/>
      <c r="GZ13" s="973"/>
      <c r="HA13" s="973"/>
      <c r="HB13" s="973"/>
      <c r="HC13" s="973"/>
      <c r="HD13" s="973"/>
      <c r="HE13" s="973"/>
      <c r="HF13" s="973"/>
      <c r="HG13" s="973"/>
      <c r="HH13" s="973"/>
      <c r="HI13" s="973"/>
      <c r="HJ13" s="973"/>
      <c r="HK13" s="973"/>
      <c r="HL13" s="973"/>
      <c r="HM13" s="973"/>
      <c r="HN13" s="973"/>
      <c r="HO13" s="973"/>
      <c r="HP13" s="973"/>
      <c r="HQ13" s="973"/>
      <c r="HR13" s="973"/>
      <c r="HS13" s="973"/>
      <c r="HT13" s="973"/>
      <c r="HU13" s="973"/>
      <c r="HV13" s="973"/>
      <c r="HW13" s="973"/>
      <c r="HX13" s="973"/>
      <c r="HY13" s="973"/>
      <c r="HZ13" s="973"/>
      <c r="IA13" s="973"/>
      <c r="IB13" s="973"/>
      <c r="IC13" s="973"/>
      <c r="ID13" s="973"/>
      <c r="IE13" s="973"/>
      <c r="IF13" s="973"/>
      <c r="IG13" s="973"/>
      <c r="IH13" s="973"/>
      <c r="II13" s="973"/>
      <c r="IJ13" s="973"/>
      <c r="IK13" s="973"/>
      <c r="IL13" s="973"/>
      <c r="IM13" s="973"/>
      <c r="IN13" s="973"/>
      <c r="IO13" s="973"/>
      <c r="IP13" s="973"/>
      <c r="IQ13" s="973"/>
      <c r="IR13" s="973"/>
      <c r="IS13" s="973"/>
      <c r="IT13" s="973"/>
      <c r="IU13" s="973"/>
      <c r="IV13" s="973"/>
      <c r="IW13" s="973"/>
      <c r="IX13" s="973"/>
      <c r="IY13" s="973"/>
      <c r="IZ13" s="973"/>
      <c r="JA13" s="973"/>
      <c r="JB13" s="973"/>
      <c r="JC13" s="973"/>
      <c r="JD13" s="973"/>
      <c r="JE13" s="973"/>
      <c r="JF13" s="973"/>
      <c r="JG13" s="973"/>
      <c r="JH13" s="973"/>
      <c r="JI13" s="973"/>
      <c r="JJ13" s="973"/>
      <c r="JK13" s="973"/>
      <c r="JL13" s="973"/>
      <c r="JM13" s="973"/>
      <c r="JN13" s="973"/>
      <c r="JO13" s="973"/>
      <c r="JP13" s="973"/>
      <c r="JQ13" s="973"/>
      <c r="JR13" s="973"/>
      <c r="JS13" s="973"/>
      <c r="JT13" s="973"/>
      <c r="JU13" s="973"/>
      <c r="JV13" s="973"/>
      <c r="JW13" s="973"/>
      <c r="JX13" s="973"/>
      <c r="JY13" s="973"/>
      <c r="JZ13" s="973"/>
      <c r="KA13" s="973"/>
      <c r="KB13" s="973"/>
      <c r="KC13" s="973"/>
      <c r="KD13" s="973"/>
      <c r="KE13" s="973"/>
      <c r="KF13" s="973"/>
      <c r="KG13" s="973"/>
      <c r="KH13" s="973"/>
      <c r="KI13" s="973"/>
      <c r="KJ13" s="973"/>
      <c r="KK13" s="973"/>
      <c r="KL13" s="973"/>
      <c r="KM13" s="973"/>
      <c r="KN13" s="973"/>
      <c r="KO13" s="973"/>
      <c r="KP13" s="973"/>
      <c r="KQ13" s="973"/>
      <c r="KR13" s="973"/>
      <c r="KS13" s="973"/>
      <c r="KT13" s="973"/>
      <c r="KU13" s="973"/>
      <c r="KV13" s="973"/>
      <c r="KW13" s="973"/>
      <c r="KX13" s="973"/>
      <c r="KY13" s="973"/>
      <c r="KZ13" s="973"/>
      <c r="LA13" s="973"/>
      <c r="LB13" s="973"/>
      <c r="LC13" s="973"/>
      <c r="LD13" s="973"/>
      <c r="LE13" s="973"/>
      <c r="LF13" s="973"/>
      <c r="LG13" s="973"/>
      <c r="LH13" s="973"/>
      <c r="LI13" s="973"/>
      <c r="LJ13" s="973"/>
      <c r="LK13" s="973"/>
      <c r="LL13" s="973"/>
      <c r="LM13" s="973"/>
      <c r="LN13" s="973"/>
      <c r="LO13" s="973"/>
      <c r="LP13" s="973"/>
      <c r="LQ13" s="973"/>
      <c r="LR13" s="973"/>
      <c r="LS13" s="973"/>
      <c r="LT13" s="973"/>
      <c r="LU13" s="973"/>
      <c r="LV13" s="973"/>
      <c r="LW13" s="973"/>
      <c r="LX13" s="973"/>
      <c r="LY13" s="973"/>
      <c r="LZ13" s="973"/>
      <c r="MA13" s="973"/>
      <c r="MB13" s="973"/>
      <c r="MC13" s="973"/>
      <c r="MD13" s="973"/>
      <c r="ME13" s="973"/>
      <c r="MF13" s="973"/>
      <c r="MG13" s="973"/>
      <c r="MH13" s="973"/>
      <c r="MI13" s="973"/>
      <c r="MJ13" s="973"/>
      <c r="MK13" s="973"/>
      <c r="ML13" s="973"/>
      <c r="MM13" s="973"/>
      <c r="MN13" s="973"/>
      <c r="MO13" s="973"/>
      <c r="MP13" s="973"/>
      <c r="MQ13" s="973"/>
      <c r="MR13" s="973"/>
      <c r="MS13" s="973"/>
      <c r="MT13" s="973"/>
      <c r="MU13" s="973"/>
      <c r="MV13" s="973"/>
      <c r="MW13" s="973"/>
      <c r="MX13" s="973"/>
      <c r="MY13" s="973"/>
      <c r="MZ13" s="973"/>
      <c r="NA13" s="973"/>
      <c r="NB13" s="973"/>
      <c r="NC13" s="973"/>
      <c r="ND13" s="973"/>
      <c r="NE13" s="973"/>
      <c r="NF13" s="973"/>
      <c r="NG13" s="973"/>
      <c r="NH13" s="973"/>
      <c r="NI13" s="973"/>
      <c r="NJ13" s="973"/>
      <c r="NK13" s="973"/>
      <c r="NL13" s="973"/>
      <c r="NM13" s="973"/>
      <c r="NN13" s="973"/>
      <c r="NO13" s="973"/>
      <c r="NP13" s="973"/>
      <c r="NQ13" s="973"/>
      <c r="NR13" s="973"/>
      <c r="NS13" s="973"/>
      <c r="NT13" s="973"/>
      <c r="NU13" s="973"/>
      <c r="NV13" s="973"/>
      <c r="NW13" s="973"/>
      <c r="NX13" s="973"/>
      <c r="NY13" s="973"/>
      <c r="NZ13" s="973"/>
      <c r="OA13" s="973"/>
      <c r="OB13" s="973"/>
      <c r="OC13" s="973"/>
      <c r="OD13" s="973"/>
      <c r="OE13" s="973"/>
      <c r="OF13" s="973"/>
      <c r="OG13" s="973"/>
      <c r="OH13" s="973"/>
      <c r="OI13" s="973"/>
      <c r="OJ13" s="973"/>
      <c r="OK13" s="973"/>
      <c r="OL13" s="973"/>
      <c r="OM13" s="973"/>
      <c r="ON13" s="973"/>
      <c r="OO13" s="973"/>
      <c r="OP13" s="973"/>
      <c r="OQ13" s="973"/>
      <c r="OR13" s="973"/>
      <c r="OS13" s="973"/>
      <c r="OT13" s="973"/>
      <c r="OU13" s="973"/>
      <c r="OV13" s="973"/>
      <c r="OW13" s="973"/>
      <c r="OX13" s="973"/>
      <c r="OY13" s="973"/>
      <c r="OZ13" s="973"/>
      <c r="PA13" s="973"/>
      <c r="PB13" s="973"/>
      <c r="PC13" s="973"/>
      <c r="PD13" s="973"/>
      <c r="PE13" s="973"/>
      <c r="PF13" s="973"/>
      <c r="PG13" s="973"/>
      <c r="PH13" s="973"/>
      <c r="PI13" s="973"/>
      <c r="PJ13" s="973"/>
      <c r="PK13" s="973"/>
      <c r="PL13" s="973"/>
      <c r="PM13" s="973"/>
      <c r="PN13" s="973"/>
      <c r="PO13" s="973"/>
      <c r="PP13" s="973"/>
      <c r="PQ13" s="973"/>
      <c r="PR13" s="973"/>
      <c r="PS13" s="973"/>
      <c r="PT13" s="973"/>
      <c r="PU13" s="973"/>
      <c r="PV13" s="973"/>
      <c r="PW13" s="973"/>
      <c r="PX13" s="973"/>
      <c r="PY13" s="973"/>
      <c r="PZ13" s="973"/>
      <c r="QA13" s="973"/>
      <c r="QB13" s="973"/>
      <c r="QC13" s="973"/>
      <c r="QD13" s="973"/>
      <c r="QE13" s="973"/>
      <c r="QF13" s="973"/>
      <c r="QG13" s="973"/>
      <c r="QH13" s="973"/>
      <c r="QI13" s="973"/>
      <c r="QJ13" s="973"/>
      <c r="QK13" s="973"/>
      <c r="QL13" s="973"/>
      <c r="QM13" s="973"/>
      <c r="QN13" s="973"/>
      <c r="QO13" s="973"/>
      <c r="QP13" s="973"/>
      <c r="QQ13" s="973"/>
      <c r="QR13" s="973"/>
      <c r="QS13" s="973"/>
      <c r="QT13" s="973"/>
      <c r="QU13" s="973"/>
      <c r="QV13" s="973"/>
      <c r="QW13" s="973"/>
      <c r="QX13" s="973"/>
      <c r="QY13" s="973"/>
      <c r="QZ13" s="973"/>
      <c r="RA13" s="973"/>
      <c r="RB13" s="973"/>
      <c r="RC13" s="973"/>
      <c r="RD13" s="973"/>
      <c r="RE13" s="973"/>
      <c r="RF13" s="973"/>
      <c r="RG13" s="973"/>
      <c r="RH13" s="973"/>
      <c r="RI13" s="973"/>
      <c r="RJ13" s="973"/>
      <c r="RK13" s="973"/>
      <c r="RL13" s="973"/>
      <c r="RM13" s="973"/>
      <c r="RN13" s="973"/>
      <c r="RO13" s="973"/>
      <c r="RP13" s="973"/>
      <c r="RQ13" s="973"/>
      <c r="RR13" s="973"/>
      <c r="RS13" s="973"/>
      <c r="RT13" s="973"/>
      <c r="RU13" s="973"/>
      <c r="RV13" s="973"/>
    </row>
    <row r="14" spans="1:531" s="847" customFormat="1" ht="33" customHeight="1" outlineLevel="1" thickBot="1">
      <c r="A14" s="864"/>
      <c r="B14" s="956" t="s">
        <v>679</v>
      </c>
      <c r="C14" s="956">
        <v>14</v>
      </c>
      <c r="D14" s="966">
        <v>9</v>
      </c>
      <c r="E14" s="966">
        <v>3</v>
      </c>
      <c r="F14" s="966">
        <v>2</v>
      </c>
      <c r="G14" s="956">
        <v>373</v>
      </c>
      <c r="H14" s="970">
        <v>1238</v>
      </c>
      <c r="I14" s="970">
        <v>520</v>
      </c>
      <c r="J14" s="970">
        <v>745</v>
      </c>
      <c r="K14" s="971">
        <v>198</v>
      </c>
      <c r="L14" s="971">
        <v>180</v>
      </c>
      <c r="M14" s="970">
        <v>263</v>
      </c>
      <c r="N14" s="948">
        <v>14</v>
      </c>
      <c r="O14" s="861">
        <f t="shared" si="0"/>
        <v>100</v>
      </c>
      <c r="P14" s="948">
        <v>9</v>
      </c>
      <c r="Q14" s="861">
        <v>100</v>
      </c>
      <c r="R14" s="948">
        <v>3</v>
      </c>
      <c r="S14" s="861">
        <v>100</v>
      </c>
      <c r="T14" s="948">
        <v>2</v>
      </c>
      <c r="U14" s="861">
        <v>100</v>
      </c>
      <c r="V14" s="969">
        <v>9</v>
      </c>
      <c r="W14" s="854">
        <v>100</v>
      </c>
      <c r="X14" s="953">
        <v>3</v>
      </c>
      <c r="Y14" s="854">
        <v>100</v>
      </c>
      <c r="Z14" s="969">
        <v>2</v>
      </c>
      <c r="AA14" s="854">
        <v>100</v>
      </c>
      <c r="AB14" s="969">
        <v>9</v>
      </c>
      <c r="AC14" s="860">
        <v>100</v>
      </c>
      <c r="AD14" s="953">
        <v>3</v>
      </c>
      <c r="AE14" s="860">
        <v>100</v>
      </c>
      <c r="AF14" s="946">
        <v>2</v>
      </c>
      <c r="AG14" s="859">
        <v>100</v>
      </c>
      <c r="AH14" s="948">
        <v>0</v>
      </c>
      <c r="AI14" s="949">
        <v>0</v>
      </c>
      <c r="AJ14" s="948">
        <v>0</v>
      </c>
      <c r="AK14" s="948">
        <v>0</v>
      </c>
      <c r="AL14" s="952">
        <v>0</v>
      </c>
      <c r="AM14" s="948">
        <v>1</v>
      </c>
      <c r="AN14" s="953" t="s">
        <v>148</v>
      </c>
      <c r="AO14" s="854" t="s">
        <v>148</v>
      </c>
      <c r="AP14" s="948">
        <v>1</v>
      </c>
      <c r="AQ14" s="953" t="s">
        <v>148</v>
      </c>
      <c r="AR14" s="854" t="s">
        <v>148</v>
      </c>
      <c r="AS14" s="948">
        <v>1</v>
      </c>
      <c r="AT14" s="953" t="s">
        <v>148</v>
      </c>
      <c r="AU14" s="854" t="s">
        <v>148</v>
      </c>
      <c r="AV14" s="948">
        <v>1</v>
      </c>
      <c r="AW14" s="948" t="s">
        <v>148</v>
      </c>
      <c r="AX14" s="949" t="s">
        <v>148</v>
      </c>
      <c r="AY14" s="948"/>
      <c r="AZ14" s="948">
        <v>1</v>
      </c>
      <c r="BA14" s="947">
        <v>100</v>
      </c>
      <c r="BB14" s="946">
        <v>1</v>
      </c>
      <c r="BC14" s="946">
        <v>14</v>
      </c>
      <c r="BD14" s="946">
        <v>0</v>
      </c>
      <c r="BE14" s="946">
        <v>12</v>
      </c>
      <c r="BF14" s="946">
        <v>2</v>
      </c>
      <c r="BG14" s="945">
        <v>14</v>
      </c>
      <c r="BH14" s="946">
        <v>312</v>
      </c>
      <c r="BI14" s="946">
        <v>61</v>
      </c>
      <c r="BJ14" s="945">
        <v>373</v>
      </c>
      <c r="BK14" s="968"/>
      <c r="BL14" s="943"/>
      <c r="BM14" s="943"/>
      <c r="BN14" s="943"/>
      <c r="BO14" s="943"/>
      <c r="BP14" s="943">
        <v>198</v>
      </c>
      <c r="BQ14" s="943">
        <v>180</v>
      </c>
      <c r="BR14" s="967">
        <v>263</v>
      </c>
      <c r="BS14" s="943"/>
      <c r="BT14" s="942"/>
      <c r="BU14" s="942"/>
      <c r="BV14" s="942"/>
      <c r="BW14" s="942"/>
      <c r="BX14" s="942"/>
      <c r="CE14" s="941"/>
    </row>
    <row r="15" spans="1:531" s="847" customFormat="1" ht="33" customHeight="1" outlineLevel="1" thickBot="1">
      <c r="A15" s="864"/>
      <c r="B15" s="956" t="s">
        <v>680</v>
      </c>
      <c r="C15" s="956">
        <v>5</v>
      </c>
      <c r="D15" s="966">
        <v>3</v>
      </c>
      <c r="E15" s="966">
        <v>1</v>
      </c>
      <c r="F15" s="966">
        <v>0</v>
      </c>
      <c r="G15" s="956">
        <v>78</v>
      </c>
      <c r="H15" s="961"/>
      <c r="I15" s="961"/>
      <c r="J15" s="961"/>
      <c r="K15" s="965">
        <v>47</v>
      </c>
      <c r="L15" s="965">
        <v>15</v>
      </c>
      <c r="M15" s="965">
        <v>0</v>
      </c>
      <c r="N15" s="961">
        <v>5</v>
      </c>
      <c r="O15" s="861">
        <f t="shared" si="0"/>
        <v>100</v>
      </c>
      <c r="P15" s="961">
        <v>3</v>
      </c>
      <c r="Q15" s="861">
        <v>100</v>
      </c>
      <c r="R15" s="961">
        <v>1</v>
      </c>
      <c r="S15" s="861">
        <v>0</v>
      </c>
      <c r="T15" s="961">
        <v>0</v>
      </c>
      <c r="U15" s="861">
        <v>0</v>
      </c>
      <c r="V15" s="963">
        <v>3</v>
      </c>
      <c r="W15" s="854">
        <v>100</v>
      </c>
      <c r="X15" s="964">
        <v>1</v>
      </c>
      <c r="Y15" s="854">
        <v>100</v>
      </c>
      <c r="Z15" s="963">
        <v>0</v>
      </c>
      <c r="AA15" s="854" t="e">
        <v>#DIV/0!</v>
      </c>
      <c r="AB15" s="963">
        <v>3</v>
      </c>
      <c r="AC15" s="860">
        <v>100</v>
      </c>
      <c r="AD15" s="964">
        <v>1</v>
      </c>
      <c r="AE15" s="860">
        <v>100</v>
      </c>
      <c r="AF15" s="958">
        <v>0</v>
      </c>
      <c r="AG15" s="859" t="e">
        <v>#DIV/0!</v>
      </c>
      <c r="AH15" s="961">
        <v>0</v>
      </c>
      <c r="AI15" s="962">
        <v>0</v>
      </c>
      <c r="AJ15" s="961">
        <v>0</v>
      </c>
      <c r="AK15" s="961">
        <v>0</v>
      </c>
      <c r="AL15" s="964">
        <v>0</v>
      </c>
      <c r="AM15" s="961">
        <v>4</v>
      </c>
      <c r="AN15" s="963">
        <v>47</v>
      </c>
      <c r="AO15" s="854">
        <v>100</v>
      </c>
      <c r="AP15" s="961">
        <v>3</v>
      </c>
      <c r="AQ15" s="963">
        <v>15</v>
      </c>
      <c r="AR15" s="854">
        <v>100</v>
      </c>
      <c r="AS15" s="961">
        <v>2</v>
      </c>
      <c r="AT15" s="963">
        <v>0</v>
      </c>
      <c r="AU15" s="854">
        <v>0</v>
      </c>
      <c r="AV15" s="961">
        <v>3</v>
      </c>
      <c r="AW15" s="961">
        <v>0</v>
      </c>
      <c r="AX15" s="962">
        <v>100</v>
      </c>
      <c r="AY15" s="961">
        <v>0</v>
      </c>
      <c r="AZ15" s="961">
        <v>4</v>
      </c>
      <c r="BA15" s="960">
        <v>400</v>
      </c>
      <c r="BB15" s="958">
        <v>4</v>
      </c>
      <c r="BC15" s="958">
        <v>5</v>
      </c>
      <c r="BD15" s="958">
        <v>0</v>
      </c>
      <c r="BE15" s="958">
        <v>5</v>
      </c>
      <c r="BF15" s="958">
        <v>3</v>
      </c>
      <c r="BG15" s="959">
        <v>8</v>
      </c>
      <c r="BH15" s="958">
        <v>78</v>
      </c>
      <c r="BI15" s="958">
        <v>0</v>
      </c>
      <c r="BJ15" s="959">
        <v>78</v>
      </c>
      <c r="BK15" s="958">
        <v>0</v>
      </c>
      <c r="BL15" s="958">
        <v>341</v>
      </c>
      <c r="BM15" s="958">
        <v>95</v>
      </c>
      <c r="BN15" s="958">
        <v>0</v>
      </c>
      <c r="BO15" s="958">
        <v>71</v>
      </c>
      <c r="BP15" s="958">
        <v>47</v>
      </c>
      <c r="BQ15" s="958">
        <v>15</v>
      </c>
      <c r="BR15" s="958">
        <v>0</v>
      </c>
      <c r="BS15" s="958">
        <v>9</v>
      </c>
      <c r="BT15" s="942"/>
      <c r="BU15" s="942"/>
      <c r="BV15" s="942"/>
      <c r="BW15" s="942"/>
      <c r="BX15" s="942"/>
      <c r="CE15" s="941"/>
    </row>
    <row r="16" spans="1:531" s="847" customFormat="1" ht="33" customHeight="1" outlineLevel="1" thickBot="1">
      <c r="A16" s="864"/>
      <c r="B16" s="956" t="s">
        <v>1266</v>
      </c>
      <c r="C16" s="956">
        <v>12</v>
      </c>
      <c r="D16" s="957">
        <v>6</v>
      </c>
      <c r="E16" s="957">
        <v>3</v>
      </c>
      <c r="F16" s="957">
        <v>1</v>
      </c>
      <c r="G16" s="956">
        <v>291</v>
      </c>
      <c r="H16" s="950">
        <v>686</v>
      </c>
      <c r="I16" s="950">
        <v>294</v>
      </c>
      <c r="J16" s="950">
        <v>241</v>
      </c>
      <c r="K16" s="950">
        <v>98</v>
      </c>
      <c r="L16" s="950">
        <v>85</v>
      </c>
      <c r="M16" s="950">
        <v>75</v>
      </c>
      <c r="N16" s="948">
        <v>0</v>
      </c>
      <c r="O16" s="861">
        <f t="shared" si="0"/>
        <v>0</v>
      </c>
      <c r="P16" s="950">
        <v>2</v>
      </c>
      <c r="Q16" s="861" t="s">
        <v>1265</v>
      </c>
      <c r="R16" s="950">
        <v>3</v>
      </c>
      <c r="S16" s="861" t="s">
        <v>1265</v>
      </c>
      <c r="T16" s="950">
        <v>1</v>
      </c>
      <c r="U16" s="861" t="s">
        <v>1265</v>
      </c>
      <c r="V16" s="955">
        <v>6</v>
      </c>
      <c r="W16" s="854">
        <v>100</v>
      </c>
      <c r="X16" s="951">
        <v>3</v>
      </c>
      <c r="Y16" s="854">
        <v>100</v>
      </c>
      <c r="Z16" s="955">
        <v>1</v>
      </c>
      <c r="AA16" s="854">
        <v>100</v>
      </c>
      <c r="AB16" s="954">
        <v>6</v>
      </c>
      <c r="AC16" s="860">
        <v>100</v>
      </c>
      <c r="AD16" s="953">
        <v>3</v>
      </c>
      <c r="AE16" s="860">
        <v>100</v>
      </c>
      <c r="AF16" s="946">
        <v>1</v>
      </c>
      <c r="AG16" s="859">
        <v>100</v>
      </c>
      <c r="AH16" s="948"/>
      <c r="AI16" s="949"/>
      <c r="AJ16" s="948"/>
      <c r="AK16" s="948"/>
      <c r="AL16" s="952"/>
      <c r="AM16" s="950">
        <v>6</v>
      </c>
      <c r="AN16" s="951">
        <v>98</v>
      </c>
      <c r="AO16" s="854">
        <v>100</v>
      </c>
      <c r="AP16" s="950">
        <v>3</v>
      </c>
      <c r="AQ16" s="951">
        <v>85</v>
      </c>
      <c r="AR16" s="854">
        <v>100</v>
      </c>
      <c r="AS16" s="950">
        <v>1</v>
      </c>
      <c r="AT16" s="951">
        <v>75</v>
      </c>
      <c r="AU16" s="854" t="e">
        <v>#DIV/0!</v>
      </c>
      <c r="AV16" s="950" t="s">
        <v>1265</v>
      </c>
      <c r="AW16" s="950" t="s">
        <v>1265</v>
      </c>
      <c r="AX16" s="949">
        <v>100</v>
      </c>
      <c r="AY16" s="948" t="s">
        <v>1265</v>
      </c>
      <c r="AZ16" s="948">
        <v>3</v>
      </c>
      <c r="BA16" s="947">
        <v>100</v>
      </c>
      <c r="BB16" s="946">
        <v>0</v>
      </c>
      <c r="BC16" s="946">
        <v>0</v>
      </c>
      <c r="BD16" s="946">
        <v>0</v>
      </c>
      <c r="BE16" s="946">
        <v>10</v>
      </c>
      <c r="BF16" s="946">
        <v>2</v>
      </c>
      <c r="BG16" s="945">
        <v>12</v>
      </c>
      <c r="BH16" s="946">
        <v>240</v>
      </c>
      <c r="BI16" s="946">
        <v>39</v>
      </c>
      <c r="BJ16" s="945">
        <v>277</v>
      </c>
      <c r="BK16" s="943">
        <v>272</v>
      </c>
      <c r="BL16" s="944">
        <v>278</v>
      </c>
      <c r="BM16" s="944">
        <v>93</v>
      </c>
      <c r="BN16" s="944">
        <v>70</v>
      </c>
      <c r="BO16" s="943">
        <v>291</v>
      </c>
      <c r="BP16" s="943">
        <v>206</v>
      </c>
      <c r="BQ16" s="943">
        <v>85</v>
      </c>
      <c r="BR16" s="943">
        <v>75</v>
      </c>
      <c r="BS16" s="943" t="s">
        <v>1265</v>
      </c>
      <c r="BT16" s="942"/>
      <c r="BU16" s="942"/>
      <c r="BV16" s="942"/>
      <c r="BW16" s="942"/>
      <c r="BX16" s="942"/>
      <c r="CE16" s="941"/>
    </row>
    <row r="17" spans="1:531" s="756" customFormat="1" ht="33" customHeight="1" outlineLevel="1" thickBot="1">
      <c r="A17" s="757">
        <v>9</v>
      </c>
      <c r="B17" s="940" t="s">
        <v>682</v>
      </c>
      <c r="C17" s="938"/>
      <c r="D17" s="939">
        <v>7</v>
      </c>
      <c r="E17" s="939">
        <v>2</v>
      </c>
      <c r="F17" s="939">
        <v>1</v>
      </c>
      <c r="G17" s="938"/>
      <c r="H17" s="771">
        <v>570</v>
      </c>
      <c r="I17" s="771">
        <v>187</v>
      </c>
      <c r="J17" s="771">
        <v>31</v>
      </c>
      <c r="K17" s="771">
        <v>84</v>
      </c>
      <c r="L17" s="771">
        <v>43</v>
      </c>
      <c r="M17" s="771">
        <v>8</v>
      </c>
      <c r="N17" s="771">
        <v>0</v>
      </c>
      <c r="O17" s="937">
        <v>0</v>
      </c>
      <c r="P17" s="771"/>
      <c r="Q17" s="843">
        <f>P17/D17*100</f>
        <v>0</v>
      </c>
      <c r="R17" s="771"/>
      <c r="S17" s="843">
        <f ca="1">S17/E17*100</f>
        <v>0</v>
      </c>
      <c r="T17" s="771"/>
      <c r="U17" s="843">
        <f ca="1">U17/F17*100</f>
        <v>0</v>
      </c>
      <c r="V17" s="771">
        <v>6</v>
      </c>
      <c r="W17" s="776">
        <f>V17/D17*100</f>
        <v>85.714285714285708</v>
      </c>
      <c r="X17" s="771">
        <v>2</v>
      </c>
      <c r="Y17" s="776">
        <f>X17/E17*100</f>
        <v>100</v>
      </c>
      <c r="Z17" s="771">
        <v>1</v>
      </c>
      <c r="AA17" s="776">
        <f>Z17/J17*100</f>
        <v>3.225806451612903</v>
      </c>
      <c r="AB17" s="771">
        <v>6</v>
      </c>
      <c r="AC17" s="777">
        <f>AB17/D17*100</f>
        <v>85.714285714285708</v>
      </c>
      <c r="AD17" s="771">
        <v>2</v>
      </c>
      <c r="AE17" s="777">
        <f>AD17/E17*100</f>
        <v>100</v>
      </c>
      <c r="AF17" s="771">
        <v>1</v>
      </c>
      <c r="AG17" s="775">
        <f>AF17/F17*100</f>
        <v>100</v>
      </c>
      <c r="AH17" s="771"/>
      <c r="AI17" s="773"/>
      <c r="AJ17" s="771"/>
      <c r="AK17" s="771"/>
      <c r="AL17" s="774"/>
      <c r="AM17" s="771">
        <v>0</v>
      </c>
      <c r="AN17" s="771">
        <v>84</v>
      </c>
      <c r="AO17" s="776">
        <f>AN17/K17*100</f>
        <v>100</v>
      </c>
      <c r="AP17" s="771"/>
      <c r="AQ17" s="771"/>
      <c r="AR17" s="776">
        <f>AQ17/L17*100</f>
        <v>0</v>
      </c>
      <c r="AS17" s="771"/>
      <c r="AT17" s="771"/>
      <c r="AU17" s="776" t="e">
        <f>AT17/N17*100</f>
        <v>#DIV/0!</v>
      </c>
      <c r="AV17" s="771"/>
      <c r="AW17" s="771"/>
      <c r="AX17" s="773"/>
      <c r="AY17" s="771"/>
      <c r="AZ17" s="771"/>
      <c r="BA17" s="773"/>
      <c r="BB17" s="772"/>
      <c r="BC17" s="772"/>
      <c r="BD17" s="772"/>
      <c r="BE17" s="772">
        <v>14</v>
      </c>
      <c r="BF17" s="772"/>
      <c r="BG17" s="771"/>
      <c r="BH17" s="772">
        <v>200</v>
      </c>
      <c r="BI17" s="772"/>
      <c r="BJ17" s="771"/>
      <c r="BK17" s="772">
        <v>99</v>
      </c>
      <c r="BL17" s="936"/>
      <c r="BM17" s="772">
        <v>48</v>
      </c>
      <c r="BN17" s="772">
        <v>20</v>
      </c>
      <c r="BO17" s="771"/>
      <c r="BP17" s="771"/>
      <c r="BQ17" s="771"/>
      <c r="BR17" s="771"/>
      <c r="BS17" s="771"/>
      <c r="BT17" s="304"/>
      <c r="BU17" s="304"/>
      <c r="BV17" s="304"/>
      <c r="BW17" s="304"/>
      <c r="BX17" s="304"/>
      <c r="CE17" s="770"/>
    </row>
    <row r="18" spans="1:531" s="918" customFormat="1" ht="33" customHeight="1" outlineLevel="1" thickBot="1">
      <c r="A18" s="935">
        <v>10</v>
      </c>
      <c r="B18" s="933" t="s">
        <v>683</v>
      </c>
      <c r="C18" s="933"/>
      <c r="D18" s="934">
        <v>6</v>
      </c>
      <c r="E18" s="934">
        <v>1</v>
      </c>
      <c r="F18" s="934">
        <v>1</v>
      </c>
      <c r="G18" s="933"/>
      <c r="H18" s="932">
        <v>429</v>
      </c>
      <c r="I18" s="932">
        <v>241</v>
      </c>
      <c r="J18" s="932">
        <v>382</v>
      </c>
      <c r="K18" s="932">
        <v>70</v>
      </c>
      <c r="L18" s="932">
        <v>79</v>
      </c>
      <c r="M18" s="932">
        <v>143</v>
      </c>
      <c r="N18" s="925">
        <v>8</v>
      </c>
      <c r="O18" s="931" t="e">
        <v>#DIV/0!</v>
      </c>
      <c r="P18" s="925">
        <v>6</v>
      </c>
      <c r="Q18" s="931">
        <v>100</v>
      </c>
      <c r="R18" s="925">
        <v>0</v>
      </c>
      <c r="S18" s="931">
        <v>0</v>
      </c>
      <c r="T18" s="925">
        <v>0</v>
      </c>
      <c r="U18" s="931" t="e">
        <v>#DIV/0!</v>
      </c>
      <c r="V18" s="927">
        <v>6</v>
      </c>
      <c r="W18" s="926">
        <v>100</v>
      </c>
      <c r="X18" s="927">
        <v>1</v>
      </c>
      <c r="Y18" s="926">
        <v>100</v>
      </c>
      <c r="Z18" s="927">
        <v>1</v>
      </c>
      <c r="AA18" s="926">
        <v>0.26178010471204188</v>
      </c>
      <c r="AB18" s="927">
        <v>6</v>
      </c>
      <c r="AC18" s="930">
        <v>100</v>
      </c>
      <c r="AD18" s="927">
        <v>1</v>
      </c>
      <c r="AE18" s="930">
        <v>100</v>
      </c>
      <c r="AF18" s="921">
        <v>1</v>
      </c>
      <c r="AG18" s="929">
        <v>100</v>
      </c>
      <c r="AH18" s="923">
        <v>0</v>
      </c>
      <c r="AI18" s="924">
        <v>0</v>
      </c>
      <c r="AJ18" s="923">
        <v>0</v>
      </c>
      <c r="AK18" s="923">
        <v>0</v>
      </c>
      <c r="AL18" s="928">
        <v>0</v>
      </c>
      <c r="AM18" s="925">
        <v>1</v>
      </c>
      <c r="AN18" s="927">
        <v>70</v>
      </c>
      <c r="AO18" s="926">
        <v>100</v>
      </c>
      <c r="AP18" s="925">
        <v>1</v>
      </c>
      <c r="AQ18" s="927">
        <v>79</v>
      </c>
      <c r="AR18" s="926">
        <v>100</v>
      </c>
      <c r="AS18" s="925">
        <v>1</v>
      </c>
      <c r="AT18" s="927">
        <v>143</v>
      </c>
      <c r="AU18" s="926">
        <v>1787.5</v>
      </c>
      <c r="AV18" s="925">
        <v>1</v>
      </c>
      <c r="AW18" s="925">
        <v>143</v>
      </c>
      <c r="AX18" s="924">
        <v>100</v>
      </c>
      <c r="AY18" s="923">
        <v>1</v>
      </c>
      <c r="AZ18" s="923">
        <v>1</v>
      </c>
      <c r="BA18" s="922">
        <v>1</v>
      </c>
      <c r="BB18" s="921">
        <v>1</v>
      </c>
      <c r="BC18" s="921">
        <v>8</v>
      </c>
      <c r="BD18" s="921"/>
      <c r="BE18" s="921">
        <v>7</v>
      </c>
      <c r="BF18" s="921">
        <v>1</v>
      </c>
      <c r="BG18" s="920">
        <v>8</v>
      </c>
      <c r="BH18" s="921">
        <v>120</v>
      </c>
      <c r="BI18" s="921">
        <v>25</v>
      </c>
      <c r="BJ18" s="920">
        <v>145</v>
      </c>
      <c r="BK18" s="919">
        <v>110</v>
      </c>
      <c r="BL18" s="919">
        <v>85</v>
      </c>
      <c r="BM18" s="919">
        <v>89</v>
      </c>
      <c r="BN18" s="919">
        <v>135</v>
      </c>
      <c r="BO18" s="919">
        <v>90</v>
      </c>
      <c r="BP18" s="919">
        <v>85</v>
      </c>
      <c r="BQ18" s="919">
        <v>80</v>
      </c>
      <c r="BR18" s="919">
        <v>160</v>
      </c>
      <c r="BS18" s="919"/>
    </row>
    <row r="19" spans="1:531" s="769" customFormat="1" ht="33" customHeight="1" outlineLevel="1" thickBot="1">
      <c r="A19" s="757">
        <v>11</v>
      </c>
      <c r="B19" s="871" t="s">
        <v>1264</v>
      </c>
      <c r="C19" s="869"/>
      <c r="D19" s="870">
        <v>9</v>
      </c>
      <c r="E19" s="870">
        <v>4</v>
      </c>
      <c r="F19" s="870">
        <v>1</v>
      </c>
      <c r="G19" s="869"/>
      <c r="H19" s="914">
        <v>642</v>
      </c>
      <c r="I19" s="914">
        <v>279</v>
      </c>
      <c r="J19" s="914">
        <v>165</v>
      </c>
      <c r="K19" s="914">
        <v>107</v>
      </c>
      <c r="L19" s="914">
        <v>107</v>
      </c>
      <c r="M19" s="914">
        <v>44</v>
      </c>
      <c r="N19" s="914"/>
      <c r="O19" s="861" t="e">
        <f t="shared" ref="O19:O25" si="1">N19/C19*100</f>
        <v>#DIV/0!</v>
      </c>
      <c r="P19" s="914"/>
      <c r="Q19" s="843">
        <f>P19/D19*100</f>
        <v>0</v>
      </c>
      <c r="R19" s="914"/>
      <c r="S19" s="843">
        <f ca="1">S19/E19*100</f>
        <v>0</v>
      </c>
      <c r="T19" s="914"/>
      <c r="U19" s="843">
        <f ca="1">U19/F19*100</f>
        <v>0</v>
      </c>
      <c r="V19" s="914"/>
      <c r="W19" s="776">
        <f>V19/D19*100</f>
        <v>0</v>
      </c>
      <c r="X19" s="914"/>
      <c r="Y19" s="776">
        <f>X19/E19*100</f>
        <v>0</v>
      </c>
      <c r="Z19" s="914"/>
      <c r="AA19" s="776">
        <f>Z19/J19*100</f>
        <v>0</v>
      </c>
      <c r="AB19" s="914"/>
      <c r="AC19" s="777">
        <f>AB19/D19*100</f>
        <v>0</v>
      </c>
      <c r="AD19" s="914"/>
      <c r="AE19" s="777">
        <f>AD19/E19*100</f>
        <v>0</v>
      </c>
      <c r="AF19" s="914"/>
      <c r="AG19" s="775">
        <f>AF19/F19*100</f>
        <v>0</v>
      </c>
      <c r="AH19" s="914"/>
      <c r="AI19" s="916"/>
      <c r="AJ19" s="914"/>
      <c r="AK19" s="914"/>
      <c r="AL19" s="917"/>
      <c r="AM19" s="914"/>
      <c r="AN19" s="914"/>
      <c r="AO19" s="776">
        <f>AN19/K19*100</f>
        <v>0</v>
      </c>
      <c r="AP19" s="914"/>
      <c r="AQ19" s="914"/>
      <c r="AR19" s="776">
        <f>AQ19/L19*100</f>
        <v>0</v>
      </c>
      <c r="AS19" s="914"/>
      <c r="AT19" s="914"/>
      <c r="AU19" s="776" t="e">
        <f>AT19/N19*100</f>
        <v>#DIV/0!</v>
      </c>
      <c r="AV19" s="914"/>
      <c r="AW19" s="914"/>
      <c r="AX19" s="916"/>
      <c r="AY19" s="914"/>
      <c r="AZ19" s="914"/>
      <c r="BA19" s="916"/>
      <c r="BB19" s="915"/>
      <c r="BC19" s="915"/>
      <c r="BD19" s="915"/>
      <c r="BE19" s="915"/>
      <c r="BF19" s="915"/>
      <c r="BG19" s="914"/>
      <c r="BH19" s="915"/>
      <c r="BI19" s="915"/>
      <c r="BJ19" s="914"/>
      <c r="BK19" s="914"/>
      <c r="BL19" s="914"/>
      <c r="BM19" s="914"/>
      <c r="BN19" s="914"/>
      <c r="BO19" s="914"/>
      <c r="BP19" s="914"/>
      <c r="BQ19" s="914"/>
      <c r="BR19" s="914"/>
      <c r="BS19" s="914"/>
      <c r="BT19" s="304"/>
      <c r="BU19" s="304"/>
      <c r="BV19" s="304"/>
      <c r="BW19" s="304"/>
      <c r="BX19" s="304"/>
    </row>
    <row r="20" spans="1:531" s="893" customFormat="1" ht="33" customHeight="1" outlineLevel="1" thickBot="1">
      <c r="A20" s="913"/>
      <c r="B20" s="911" t="s">
        <v>1263</v>
      </c>
      <c r="C20" s="911"/>
      <c r="D20" s="912">
        <v>143</v>
      </c>
      <c r="E20" s="912">
        <v>47</v>
      </c>
      <c r="F20" s="912">
        <v>23</v>
      </c>
      <c r="G20" s="911"/>
      <c r="H20" s="909"/>
      <c r="I20" s="909"/>
      <c r="J20" s="909"/>
      <c r="K20" s="910">
        <v>2411</v>
      </c>
      <c r="L20" s="910">
        <v>2005</v>
      </c>
      <c r="M20" s="909">
        <v>2102</v>
      </c>
      <c r="N20" s="901"/>
      <c r="O20" s="861" t="e">
        <f t="shared" si="1"/>
        <v>#DIV/0!</v>
      </c>
      <c r="P20" s="901">
        <v>115</v>
      </c>
      <c r="Q20" s="908">
        <v>80.419580419580413</v>
      </c>
      <c r="R20" s="901">
        <v>3</v>
      </c>
      <c r="S20" s="908">
        <v>0</v>
      </c>
      <c r="T20" s="901">
        <v>4</v>
      </c>
      <c r="U20" s="908">
        <v>0</v>
      </c>
      <c r="V20" s="904">
        <v>36</v>
      </c>
      <c r="W20" s="903">
        <v>25.174825174825177</v>
      </c>
      <c r="X20" s="904">
        <v>10</v>
      </c>
      <c r="Y20" s="903">
        <v>21.276595744680851</v>
      </c>
      <c r="Z20" s="904">
        <v>7</v>
      </c>
      <c r="AA20" s="903" t="e">
        <v>#DIV/0!</v>
      </c>
      <c r="AB20" s="904">
        <v>20</v>
      </c>
      <c r="AC20" s="907">
        <v>13.986013986013987</v>
      </c>
      <c r="AD20" s="904">
        <v>5</v>
      </c>
      <c r="AE20" s="907">
        <v>10.638297872340425</v>
      </c>
      <c r="AF20" s="899">
        <v>3</v>
      </c>
      <c r="AG20" s="906">
        <v>13.043478260869565</v>
      </c>
      <c r="AH20" s="901">
        <v>0</v>
      </c>
      <c r="AI20" s="902" t="e">
        <v>#DIV/0!</v>
      </c>
      <c r="AJ20" s="901" t="e">
        <v>#DIV/0!</v>
      </c>
      <c r="AK20" s="901">
        <v>0</v>
      </c>
      <c r="AL20" s="905" t="e">
        <v>#DIV/0!</v>
      </c>
      <c r="AM20" s="901">
        <v>4</v>
      </c>
      <c r="AN20" s="904">
        <v>826</v>
      </c>
      <c r="AO20" s="903">
        <v>34.259643301534631</v>
      </c>
      <c r="AP20" s="901">
        <v>4</v>
      </c>
      <c r="AQ20" s="904">
        <v>465</v>
      </c>
      <c r="AR20" s="903">
        <v>23.192019950124688</v>
      </c>
      <c r="AS20" s="901">
        <v>4</v>
      </c>
      <c r="AT20" s="904">
        <v>853</v>
      </c>
      <c r="AU20" s="903">
        <v>852.99999999999989</v>
      </c>
      <c r="AV20" s="901">
        <v>124</v>
      </c>
      <c r="AW20" s="901">
        <v>926</v>
      </c>
      <c r="AX20" s="902">
        <v>200</v>
      </c>
      <c r="AY20" s="901">
        <v>1</v>
      </c>
      <c r="AZ20" s="901">
        <v>129</v>
      </c>
      <c r="BA20" s="900">
        <v>101</v>
      </c>
      <c r="BB20" s="899">
        <v>2</v>
      </c>
      <c r="BC20" s="899">
        <v>4</v>
      </c>
      <c r="BD20" s="899">
        <v>3</v>
      </c>
      <c r="BE20" s="899">
        <v>68</v>
      </c>
      <c r="BF20" s="899">
        <v>4</v>
      </c>
      <c r="BG20" s="898">
        <v>14</v>
      </c>
      <c r="BH20" s="899">
        <v>672</v>
      </c>
      <c r="BI20" s="899">
        <v>20</v>
      </c>
      <c r="BJ20" s="898">
        <v>276</v>
      </c>
      <c r="BK20" s="896">
        <v>312</v>
      </c>
      <c r="BL20" s="896">
        <v>836</v>
      </c>
      <c r="BM20" s="896">
        <v>659</v>
      </c>
      <c r="BN20" s="896">
        <v>646</v>
      </c>
      <c r="BO20" s="896">
        <v>0</v>
      </c>
      <c r="BP20" s="896">
        <v>886</v>
      </c>
      <c r="BQ20" s="896">
        <v>526</v>
      </c>
      <c r="BR20" s="897">
        <v>834</v>
      </c>
      <c r="BS20" s="896">
        <v>7</v>
      </c>
      <c r="BT20" s="895"/>
      <c r="BU20" s="895"/>
      <c r="BV20" s="895"/>
      <c r="BW20" s="895"/>
      <c r="BX20" s="895"/>
      <c r="BY20" s="894"/>
      <c r="BZ20" s="894"/>
      <c r="CA20" s="894"/>
      <c r="CB20" s="894"/>
      <c r="CC20" s="894"/>
      <c r="CD20" s="894"/>
      <c r="CE20" s="894"/>
      <c r="CF20" s="894"/>
      <c r="CG20" s="894"/>
      <c r="CH20" s="894"/>
      <c r="CI20" s="894"/>
      <c r="CJ20" s="894"/>
      <c r="CK20" s="894"/>
      <c r="CL20" s="894"/>
      <c r="CM20" s="894"/>
      <c r="CN20" s="894"/>
      <c r="CO20" s="894"/>
      <c r="CP20" s="894"/>
      <c r="CQ20" s="894"/>
      <c r="CR20" s="894"/>
      <c r="CS20" s="894"/>
      <c r="CT20" s="894"/>
      <c r="CU20" s="894"/>
      <c r="CV20" s="894"/>
      <c r="CW20" s="894"/>
      <c r="CX20" s="894"/>
      <c r="CY20" s="894"/>
      <c r="CZ20" s="894"/>
      <c r="DA20" s="894"/>
      <c r="DB20" s="894"/>
      <c r="DC20" s="894"/>
      <c r="DD20" s="894"/>
      <c r="DE20" s="894"/>
      <c r="DF20" s="894"/>
      <c r="DG20" s="894"/>
      <c r="DH20" s="894"/>
      <c r="DI20" s="894"/>
      <c r="DJ20" s="894"/>
      <c r="DK20" s="894"/>
      <c r="DL20" s="894"/>
      <c r="DM20" s="894"/>
      <c r="DN20" s="894"/>
      <c r="DO20" s="894"/>
      <c r="DP20" s="894"/>
      <c r="DQ20" s="894"/>
      <c r="DR20" s="894"/>
      <c r="DS20" s="894"/>
      <c r="DT20" s="894"/>
      <c r="DU20" s="894"/>
      <c r="DV20" s="894"/>
      <c r="DW20" s="894"/>
      <c r="DX20" s="894"/>
      <c r="DY20" s="894"/>
      <c r="DZ20" s="894"/>
      <c r="EA20" s="894"/>
      <c r="EB20" s="894"/>
      <c r="EC20" s="894"/>
      <c r="ED20" s="894"/>
      <c r="EE20" s="894"/>
      <c r="EF20" s="894"/>
      <c r="EG20" s="894"/>
      <c r="EH20" s="894"/>
      <c r="EI20" s="894"/>
      <c r="EJ20" s="894"/>
      <c r="EK20" s="894"/>
      <c r="EL20" s="894"/>
      <c r="EM20" s="894"/>
      <c r="EN20" s="894"/>
      <c r="EO20" s="894"/>
      <c r="EP20" s="894"/>
      <c r="EQ20" s="894"/>
      <c r="ER20" s="894"/>
      <c r="ES20" s="894"/>
      <c r="ET20" s="894"/>
      <c r="EU20" s="894"/>
      <c r="EV20" s="894"/>
      <c r="EW20" s="894"/>
      <c r="EX20" s="894"/>
      <c r="EY20" s="894"/>
      <c r="EZ20" s="894"/>
      <c r="FA20" s="894"/>
      <c r="FB20" s="894"/>
      <c r="FC20" s="894"/>
      <c r="FD20" s="894"/>
      <c r="FE20" s="894"/>
      <c r="FF20" s="894"/>
      <c r="FG20" s="894"/>
      <c r="FH20" s="894"/>
      <c r="RW20" s="894"/>
      <c r="RX20" s="894"/>
      <c r="RY20" s="894"/>
      <c r="RZ20" s="894"/>
      <c r="SA20" s="894"/>
      <c r="SB20" s="894"/>
      <c r="SC20" s="894"/>
      <c r="SD20" s="894"/>
      <c r="SE20" s="894"/>
      <c r="SF20" s="894"/>
      <c r="SG20" s="894"/>
      <c r="SH20" s="894"/>
      <c r="SI20" s="894"/>
      <c r="SJ20" s="894"/>
      <c r="SK20" s="894"/>
      <c r="SL20" s="894"/>
      <c r="SM20" s="894"/>
      <c r="SN20" s="894"/>
      <c r="SO20" s="894"/>
      <c r="SP20" s="894"/>
      <c r="SQ20" s="894"/>
      <c r="SR20" s="894"/>
      <c r="SS20" s="894"/>
      <c r="ST20" s="894"/>
      <c r="SU20" s="894"/>
      <c r="SV20" s="894"/>
      <c r="SW20" s="894"/>
      <c r="SX20" s="894"/>
      <c r="SY20" s="894"/>
      <c r="SZ20" s="894"/>
      <c r="TA20" s="894"/>
      <c r="TB20" s="894"/>
      <c r="TC20" s="894"/>
      <c r="TD20" s="894"/>
      <c r="TE20" s="894"/>
      <c r="TF20" s="894"/>
      <c r="TG20" s="894"/>
      <c r="TH20" s="894"/>
      <c r="TI20" s="894"/>
      <c r="TJ20" s="894"/>
      <c r="TK20" s="894"/>
    </row>
    <row r="21" spans="1:531" s="756" customFormat="1" ht="45" customHeight="1" outlineLevel="1" thickBot="1">
      <c r="A21" s="757">
        <v>13</v>
      </c>
      <c r="B21" s="871" t="s">
        <v>1262</v>
      </c>
      <c r="C21" s="869"/>
      <c r="D21" s="870">
        <v>10</v>
      </c>
      <c r="E21" s="870">
        <v>3</v>
      </c>
      <c r="F21" s="870">
        <v>0</v>
      </c>
      <c r="G21" s="869"/>
      <c r="H21" s="767">
        <v>740</v>
      </c>
      <c r="I21" s="767">
        <v>488</v>
      </c>
      <c r="J21" s="767">
        <v>0</v>
      </c>
      <c r="K21" s="767">
        <v>139</v>
      </c>
      <c r="L21" s="766">
        <v>146</v>
      </c>
      <c r="M21" s="766">
        <v>0</v>
      </c>
      <c r="N21" s="765">
        <v>0</v>
      </c>
      <c r="O21" s="861" t="e">
        <f t="shared" si="1"/>
        <v>#DIV/0!</v>
      </c>
      <c r="P21" s="765">
        <v>0</v>
      </c>
      <c r="Q21" s="843">
        <f>P21/D21*100</f>
        <v>0</v>
      </c>
      <c r="R21" s="765">
        <v>0</v>
      </c>
      <c r="S21" s="843">
        <f ca="1">S21/E21*100</f>
        <v>0</v>
      </c>
      <c r="T21" s="765">
        <v>0</v>
      </c>
      <c r="U21" s="843">
        <f ca="1">U21/F21*100</f>
        <v>0</v>
      </c>
      <c r="V21" s="763">
        <v>0</v>
      </c>
      <c r="W21" s="776">
        <f>V21/D21*100</f>
        <v>0</v>
      </c>
      <c r="X21" s="763">
        <v>0</v>
      </c>
      <c r="Y21" s="776">
        <f>X21/E21*100</f>
        <v>0</v>
      </c>
      <c r="Z21" s="763">
        <v>0</v>
      </c>
      <c r="AA21" s="776" t="e">
        <f>Z21/J21*100</f>
        <v>#DIV/0!</v>
      </c>
      <c r="AB21" s="763">
        <v>0</v>
      </c>
      <c r="AC21" s="777">
        <f>AB21/D21*100</f>
        <v>0</v>
      </c>
      <c r="AD21" s="763">
        <v>0</v>
      </c>
      <c r="AE21" s="777">
        <f>AD21/E21*100</f>
        <v>0</v>
      </c>
      <c r="AF21" s="761">
        <v>0</v>
      </c>
      <c r="AG21" s="775" t="e">
        <f>AF21/F21*100</f>
        <v>#DIV/0!</v>
      </c>
      <c r="AH21" s="765">
        <v>0</v>
      </c>
      <c r="AI21" s="764">
        <v>0</v>
      </c>
      <c r="AJ21" s="765">
        <v>0</v>
      </c>
      <c r="AK21" s="765">
        <v>0</v>
      </c>
      <c r="AL21" s="768">
        <v>0</v>
      </c>
      <c r="AM21" s="765">
        <v>0</v>
      </c>
      <c r="AN21" s="763">
        <v>0</v>
      </c>
      <c r="AO21" s="776">
        <f>AN21/K21*100</f>
        <v>0</v>
      </c>
      <c r="AP21" s="765">
        <v>0</v>
      </c>
      <c r="AQ21" s="763">
        <v>0</v>
      </c>
      <c r="AR21" s="776">
        <f>AQ21/L21*100</f>
        <v>0</v>
      </c>
      <c r="AS21" s="765">
        <v>0</v>
      </c>
      <c r="AT21" s="763">
        <v>0</v>
      </c>
      <c r="AU21" s="776" t="e">
        <f>AT21/N21*100</f>
        <v>#DIV/0!</v>
      </c>
      <c r="AV21" s="765">
        <v>0</v>
      </c>
      <c r="AW21" s="765">
        <v>0</v>
      </c>
      <c r="AX21" s="764">
        <v>0</v>
      </c>
      <c r="AY21" s="765">
        <v>0</v>
      </c>
      <c r="AZ21" s="765">
        <v>0</v>
      </c>
      <c r="BA21" s="762">
        <v>0</v>
      </c>
      <c r="BB21" s="761">
        <v>0</v>
      </c>
      <c r="BC21" s="761">
        <v>0</v>
      </c>
      <c r="BD21" s="761">
        <v>0</v>
      </c>
      <c r="BE21" s="761">
        <v>0</v>
      </c>
      <c r="BF21" s="761">
        <v>0</v>
      </c>
      <c r="BG21" s="760">
        <v>0</v>
      </c>
      <c r="BH21" s="761">
        <v>0</v>
      </c>
      <c r="BI21" s="761">
        <v>0</v>
      </c>
      <c r="BJ21" s="760">
        <v>0</v>
      </c>
      <c r="BK21" s="758">
        <v>0</v>
      </c>
      <c r="BL21" s="758">
        <v>0</v>
      </c>
      <c r="BM21" s="758">
        <v>0</v>
      </c>
      <c r="BN21" s="758">
        <v>0</v>
      </c>
      <c r="BO21" s="758">
        <v>0</v>
      </c>
      <c r="BP21" s="758">
        <v>0</v>
      </c>
      <c r="BQ21" s="759">
        <v>0</v>
      </c>
      <c r="BR21" s="759">
        <v>0</v>
      </c>
      <c r="BS21" s="758">
        <v>0</v>
      </c>
      <c r="BT21" s="304"/>
      <c r="BU21" s="304"/>
      <c r="BV21" s="304"/>
      <c r="BW21" s="304"/>
      <c r="BX21" s="304"/>
    </row>
    <row r="22" spans="1:531" s="872" customFormat="1" ht="33" customHeight="1" outlineLevel="1" thickBot="1">
      <c r="A22" s="892"/>
      <c r="B22" s="890" t="s">
        <v>687</v>
      </c>
      <c r="C22" s="890"/>
      <c r="D22" s="891">
        <v>17</v>
      </c>
      <c r="E22" s="891">
        <v>6</v>
      </c>
      <c r="F22" s="891">
        <v>9</v>
      </c>
      <c r="G22" s="890"/>
      <c r="H22" s="889">
        <v>2238</v>
      </c>
      <c r="I22" s="889">
        <v>1037</v>
      </c>
      <c r="J22" s="889">
        <v>1582</v>
      </c>
      <c r="K22" s="889">
        <v>387</v>
      </c>
      <c r="L22" s="889">
        <v>352</v>
      </c>
      <c r="M22" s="889">
        <v>589</v>
      </c>
      <c r="N22" s="878"/>
      <c r="O22" s="861" t="e">
        <f t="shared" si="1"/>
        <v>#DIV/0!</v>
      </c>
      <c r="P22" s="878">
        <v>17</v>
      </c>
      <c r="Q22" s="888" t="e">
        <v>#DIV/0!</v>
      </c>
      <c r="R22" s="878">
        <v>6</v>
      </c>
      <c r="S22" s="888" t="e">
        <v>#DIV/0!</v>
      </c>
      <c r="T22" s="878">
        <v>9</v>
      </c>
      <c r="U22" s="888" t="e">
        <v>#DIV/0!</v>
      </c>
      <c r="V22" s="887">
        <v>17</v>
      </c>
      <c r="W22" s="880" t="e">
        <v>#DIV/0!</v>
      </c>
      <c r="X22" s="881">
        <v>6</v>
      </c>
      <c r="Y22" s="880" t="e">
        <v>#DIV/0!</v>
      </c>
      <c r="Z22" s="887">
        <v>9</v>
      </c>
      <c r="AA22" s="880" t="e">
        <v>#DIV/0!</v>
      </c>
      <c r="AB22" s="887">
        <v>17</v>
      </c>
      <c r="AC22" s="886" t="e">
        <v>#DIV/0!</v>
      </c>
      <c r="AD22" s="881">
        <v>6</v>
      </c>
      <c r="AE22" s="886" t="e">
        <v>#DIV/0!</v>
      </c>
      <c r="AF22" s="876">
        <v>9</v>
      </c>
      <c r="AG22" s="885" t="e">
        <v>#DIV/0!</v>
      </c>
      <c r="AH22" s="883">
        <v>0</v>
      </c>
      <c r="AI22" s="884">
        <v>0</v>
      </c>
      <c r="AJ22" s="883" t="e">
        <v>#DIV/0!</v>
      </c>
      <c r="AK22" s="883">
        <v>0</v>
      </c>
      <c r="AL22" s="882" t="e">
        <v>#DIV/0!</v>
      </c>
      <c r="AM22" s="878">
        <v>0</v>
      </c>
      <c r="AN22" s="881">
        <v>362</v>
      </c>
      <c r="AO22" s="880" t="e">
        <v>#DIV/0!</v>
      </c>
      <c r="AP22" s="878">
        <v>1</v>
      </c>
      <c r="AQ22" s="881">
        <v>268</v>
      </c>
      <c r="AR22" s="880" t="e">
        <v>#DIV/0!</v>
      </c>
      <c r="AS22" s="878">
        <v>1</v>
      </c>
      <c r="AT22" s="881">
        <v>443</v>
      </c>
      <c r="AU22" s="880" t="e">
        <v>#DIV/0!</v>
      </c>
      <c r="AV22" s="878">
        <v>223</v>
      </c>
      <c r="AW22" s="878">
        <v>443</v>
      </c>
      <c r="AX22" s="879" t="e">
        <v>#DIV/0!</v>
      </c>
      <c r="AY22" s="878">
        <v>0</v>
      </c>
      <c r="AZ22" s="878">
        <v>0</v>
      </c>
      <c r="BA22" s="877">
        <v>0</v>
      </c>
      <c r="BB22" s="876">
        <v>0</v>
      </c>
      <c r="BC22" s="876">
        <v>1</v>
      </c>
      <c r="BD22" s="876">
        <v>3</v>
      </c>
      <c r="BE22" s="876">
        <v>0</v>
      </c>
      <c r="BF22" s="876">
        <v>0</v>
      </c>
      <c r="BG22" s="875">
        <v>0</v>
      </c>
      <c r="BH22" s="876">
        <v>0</v>
      </c>
      <c r="BI22" s="876">
        <v>0</v>
      </c>
      <c r="BJ22" s="875">
        <v>0</v>
      </c>
      <c r="BK22" s="874">
        <v>0</v>
      </c>
      <c r="BL22" s="874">
        <v>0</v>
      </c>
      <c r="BM22" s="874">
        <v>0</v>
      </c>
      <c r="BN22" s="874">
        <v>0</v>
      </c>
      <c r="BO22" s="874">
        <v>0</v>
      </c>
      <c r="BP22" s="874">
        <v>387</v>
      </c>
      <c r="BQ22" s="874">
        <v>352</v>
      </c>
      <c r="BR22" s="874">
        <v>589</v>
      </c>
      <c r="BS22" s="874">
        <v>0</v>
      </c>
      <c r="BT22" s="873"/>
      <c r="BU22" s="873"/>
      <c r="BV22" s="873"/>
      <c r="BW22" s="873"/>
      <c r="BX22" s="873"/>
    </row>
    <row r="23" spans="1:531" s="756" customFormat="1" ht="35.1" customHeight="1" outlineLevel="1" thickBot="1">
      <c r="A23" s="757">
        <v>15</v>
      </c>
      <c r="B23" s="871" t="s">
        <v>688</v>
      </c>
      <c r="C23" s="869"/>
      <c r="D23" s="870">
        <v>15</v>
      </c>
      <c r="E23" s="870">
        <v>5</v>
      </c>
      <c r="F23" s="870">
        <v>2</v>
      </c>
      <c r="G23" s="869"/>
      <c r="H23" s="865">
        <v>1601</v>
      </c>
      <c r="I23" s="865">
        <v>591</v>
      </c>
      <c r="J23" s="865">
        <v>730</v>
      </c>
      <c r="K23" s="865">
        <v>303</v>
      </c>
      <c r="L23" s="865">
        <v>200</v>
      </c>
      <c r="M23" s="865">
        <v>324</v>
      </c>
      <c r="N23" s="865"/>
      <c r="O23" s="861" t="e">
        <f t="shared" si="1"/>
        <v>#DIV/0!</v>
      </c>
      <c r="P23" s="865"/>
      <c r="Q23" s="843">
        <f>P23/D23*100</f>
        <v>0</v>
      </c>
      <c r="R23" s="865"/>
      <c r="S23" s="843">
        <f ca="1">S23/E23*100</f>
        <v>0</v>
      </c>
      <c r="T23" s="865"/>
      <c r="U23" s="843">
        <f ca="1">U23/F23*100</f>
        <v>0</v>
      </c>
      <c r="V23" s="865"/>
      <c r="W23" s="776">
        <f>V23/D23*100</f>
        <v>0</v>
      </c>
      <c r="X23" s="865"/>
      <c r="Y23" s="776">
        <f>X23/E23*100</f>
        <v>0</v>
      </c>
      <c r="Z23" s="865"/>
      <c r="AA23" s="776">
        <f>Z23/J23*100</f>
        <v>0</v>
      </c>
      <c r="AB23" s="865"/>
      <c r="AC23" s="777">
        <f>AB23/D23*100</f>
        <v>0</v>
      </c>
      <c r="AD23" s="865"/>
      <c r="AE23" s="777">
        <f>AD23/E23*100</f>
        <v>0</v>
      </c>
      <c r="AF23" s="865"/>
      <c r="AG23" s="775">
        <f>AF23/F23*100</f>
        <v>0</v>
      </c>
      <c r="AH23" s="865"/>
      <c r="AI23" s="867"/>
      <c r="AJ23" s="865"/>
      <c r="AK23" s="865"/>
      <c r="AL23" s="868"/>
      <c r="AM23" s="865"/>
      <c r="AN23" s="865"/>
      <c r="AO23" s="776">
        <f>AN23/K23*100</f>
        <v>0</v>
      </c>
      <c r="AP23" s="865"/>
      <c r="AQ23" s="865"/>
      <c r="AR23" s="776">
        <f>AQ23/L23*100</f>
        <v>0</v>
      </c>
      <c r="AS23" s="865"/>
      <c r="AT23" s="865"/>
      <c r="AU23" s="776" t="e">
        <f>AT23/N23*100</f>
        <v>#DIV/0!</v>
      </c>
      <c r="AV23" s="865"/>
      <c r="AW23" s="865"/>
      <c r="AX23" s="867"/>
      <c r="AY23" s="865"/>
      <c r="AZ23" s="865">
        <v>20</v>
      </c>
      <c r="BA23" s="867"/>
      <c r="BB23" s="866"/>
      <c r="BC23" s="866"/>
      <c r="BD23" s="866"/>
      <c r="BE23" s="866"/>
      <c r="BF23" s="866"/>
      <c r="BG23" s="865"/>
      <c r="BH23" s="866"/>
      <c r="BI23" s="866"/>
      <c r="BJ23" s="865"/>
      <c r="BK23" s="865"/>
      <c r="BL23" s="865"/>
      <c r="BM23" s="865"/>
      <c r="BN23" s="865"/>
      <c r="BO23" s="865"/>
      <c r="BP23" s="865"/>
      <c r="BQ23" s="865"/>
      <c r="BR23" s="865"/>
      <c r="BS23" s="865"/>
      <c r="BT23" s="755"/>
      <c r="BU23" s="755"/>
      <c r="BV23" s="755"/>
      <c r="BW23" s="755"/>
      <c r="BX23" s="755"/>
      <c r="BY23" s="755"/>
      <c r="BZ23" s="755"/>
      <c r="CA23" s="755"/>
      <c r="CB23" s="755"/>
      <c r="CC23" s="755"/>
      <c r="CD23" s="755"/>
      <c r="CE23" s="755"/>
      <c r="CF23" s="755"/>
      <c r="CG23" s="755"/>
      <c r="CH23" s="755"/>
      <c r="CI23" s="755"/>
      <c r="CJ23" s="755"/>
      <c r="CK23" s="755"/>
      <c r="CL23" s="755"/>
      <c r="CM23" s="755"/>
      <c r="CN23" s="755"/>
      <c r="CO23" s="755"/>
      <c r="CP23" s="755"/>
      <c r="CQ23" s="755"/>
      <c r="CR23" s="755"/>
      <c r="CS23" s="755"/>
      <c r="CT23" s="755"/>
      <c r="CU23" s="755"/>
      <c r="CV23" s="755"/>
      <c r="CW23" s="755"/>
      <c r="CX23" s="755"/>
      <c r="CY23" s="755"/>
      <c r="CZ23" s="755"/>
      <c r="DA23" s="755"/>
      <c r="DB23" s="755"/>
      <c r="DC23" s="755"/>
      <c r="DD23" s="755"/>
      <c r="DE23" s="755"/>
      <c r="DF23" s="755"/>
      <c r="DG23" s="755"/>
      <c r="DH23" s="755"/>
      <c r="DI23" s="755"/>
      <c r="DJ23" s="755"/>
      <c r="DK23" s="755"/>
      <c r="DL23" s="755"/>
      <c r="DM23" s="755"/>
      <c r="DN23" s="755"/>
      <c r="DO23" s="755"/>
      <c r="DP23" s="755"/>
      <c r="DQ23" s="755"/>
      <c r="DR23" s="755"/>
      <c r="DS23" s="755"/>
      <c r="DT23" s="755"/>
      <c r="DU23" s="755"/>
      <c r="DV23" s="755"/>
      <c r="DW23" s="755"/>
      <c r="DX23" s="755"/>
      <c r="DY23" s="755"/>
      <c r="DZ23" s="755"/>
      <c r="EA23" s="755"/>
      <c r="EB23" s="755"/>
      <c r="EC23" s="755"/>
      <c r="ED23" s="755"/>
      <c r="EE23" s="755"/>
      <c r="EF23" s="755"/>
      <c r="EG23" s="755"/>
      <c r="EH23" s="755"/>
      <c r="EI23" s="755"/>
      <c r="EJ23" s="755"/>
      <c r="EK23" s="755"/>
      <c r="EL23" s="755"/>
      <c r="EM23" s="755"/>
      <c r="EN23" s="755"/>
      <c r="EO23" s="755"/>
      <c r="EP23" s="755"/>
      <c r="EQ23" s="755"/>
      <c r="ER23" s="755"/>
      <c r="ES23" s="755"/>
      <c r="ET23" s="755"/>
      <c r="EU23" s="755"/>
      <c r="EV23" s="755"/>
      <c r="EW23" s="755"/>
      <c r="EX23" s="755"/>
      <c r="EY23" s="755"/>
      <c r="EZ23" s="755"/>
      <c r="FA23" s="755"/>
      <c r="FB23" s="755"/>
      <c r="FC23" s="755"/>
      <c r="FD23" s="755"/>
      <c r="FE23" s="755"/>
      <c r="FF23" s="755"/>
      <c r="FG23" s="755"/>
      <c r="FH23" s="755"/>
      <c r="RW23" s="755"/>
      <c r="RX23" s="755"/>
      <c r="RY23" s="755"/>
      <c r="RZ23" s="755"/>
      <c r="SA23" s="755"/>
      <c r="SB23" s="755"/>
      <c r="SC23" s="755"/>
      <c r="SD23" s="755"/>
      <c r="SE23" s="755"/>
      <c r="SF23" s="755"/>
      <c r="SG23" s="755"/>
      <c r="SH23" s="755"/>
      <c r="SI23" s="755"/>
      <c r="SJ23" s="755"/>
      <c r="SK23" s="755"/>
      <c r="SL23" s="755"/>
      <c r="SM23" s="755"/>
      <c r="SN23" s="755"/>
      <c r="SO23" s="755"/>
      <c r="SP23" s="755"/>
      <c r="SQ23" s="755"/>
      <c r="SR23" s="755"/>
      <c r="SS23" s="755"/>
      <c r="ST23" s="755"/>
      <c r="SU23" s="755"/>
      <c r="SV23" s="755"/>
      <c r="SW23" s="755"/>
      <c r="SX23" s="755"/>
      <c r="SY23" s="755"/>
      <c r="SZ23" s="755"/>
      <c r="TA23" s="755"/>
      <c r="TB23" s="755"/>
      <c r="TC23" s="755"/>
      <c r="TD23" s="755"/>
      <c r="TE23" s="755"/>
      <c r="TF23" s="755"/>
      <c r="TG23" s="755"/>
      <c r="TH23" s="755"/>
      <c r="TI23" s="755"/>
      <c r="TJ23" s="755"/>
      <c r="TK23" s="299"/>
    </row>
    <row r="24" spans="1:531" s="847" customFormat="1" ht="33" customHeight="1" outlineLevel="1" thickBot="1">
      <c r="A24" s="864"/>
      <c r="B24" s="862" t="s">
        <v>1261</v>
      </c>
      <c r="C24" s="862">
        <v>21</v>
      </c>
      <c r="D24" s="863">
        <v>19</v>
      </c>
      <c r="E24" s="863">
        <v>8</v>
      </c>
      <c r="F24" s="863">
        <v>3</v>
      </c>
      <c r="G24" s="862">
        <v>278</v>
      </c>
      <c r="H24" s="850">
        <v>1777</v>
      </c>
      <c r="I24" s="850">
        <v>749</v>
      </c>
      <c r="J24" s="850">
        <v>163</v>
      </c>
      <c r="K24" s="850">
        <v>332</v>
      </c>
      <c r="L24" s="850">
        <v>240</v>
      </c>
      <c r="M24" s="850">
        <v>50</v>
      </c>
      <c r="N24" s="852">
        <v>27</v>
      </c>
      <c r="O24" s="861">
        <f t="shared" si="1"/>
        <v>128.57142857142858</v>
      </c>
      <c r="P24" s="852">
        <v>16</v>
      </c>
      <c r="Q24" s="861" t="e">
        <v>#DIV/0!</v>
      </c>
      <c r="R24" s="852">
        <v>9</v>
      </c>
      <c r="S24" s="861">
        <v>21</v>
      </c>
      <c r="T24" s="852">
        <v>0</v>
      </c>
      <c r="U24" s="861">
        <v>21</v>
      </c>
      <c r="V24" s="855">
        <v>19</v>
      </c>
      <c r="W24" s="854" t="e">
        <v>#DIV/0!</v>
      </c>
      <c r="X24" s="855">
        <v>15</v>
      </c>
      <c r="Y24" s="854" t="e">
        <v>#DIV/0!</v>
      </c>
      <c r="Z24" s="855">
        <v>3</v>
      </c>
      <c r="AA24" s="854" t="e">
        <v>#DIV/0!</v>
      </c>
      <c r="AB24" s="855">
        <v>18</v>
      </c>
      <c r="AC24" s="860" t="e">
        <v>#DIV/0!</v>
      </c>
      <c r="AD24" s="855">
        <v>9</v>
      </c>
      <c r="AE24" s="860" t="e">
        <v>#VALUE!</v>
      </c>
      <c r="AF24" s="851">
        <v>2</v>
      </c>
      <c r="AG24" s="859" t="e">
        <v>#DIV/0!</v>
      </c>
      <c r="AH24" s="857">
        <v>0</v>
      </c>
      <c r="AI24" s="858">
        <v>0</v>
      </c>
      <c r="AJ24" s="857" t="e">
        <v>#DIV/0!</v>
      </c>
      <c r="AK24" s="857">
        <v>0</v>
      </c>
      <c r="AL24" s="856">
        <v>0</v>
      </c>
      <c r="AM24" s="852">
        <v>17</v>
      </c>
      <c r="AN24" s="855">
        <v>299</v>
      </c>
      <c r="AO24" s="854" t="e">
        <v>#DIV/0!</v>
      </c>
      <c r="AP24" s="852">
        <v>12</v>
      </c>
      <c r="AQ24" s="855">
        <v>240</v>
      </c>
      <c r="AR24" s="854" t="e">
        <v>#DIV/0!</v>
      </c>
      <c r="AS24" s="852">
        <v>5</v>
      </c>
      <c r="AT24" s="855">
        <v>50</v>
      </c>
      <c r="AU24" s="854">
        <v>300</v>
      </c>
      <c r="AV24" s="852">
        <v>14</v>
      </c>
      <c r="AW24" s="852">
        <v>562</v>
      </c>
      <c r="AX24" s="853">
        <v>200</v>
      </c>
      <c r="AY24" s="852">
        <v>3</v>
      </c>
      <c r="AZ24" s="852">
        <v>108</v>
      </c>
      <c r="BA24" s="853">
        <v>101</v>
      </c>
      <c r="BB24" s="852">
        <v>1</v>
      </c>
      <c r="BC24" s="852">
        <v>0</v>
      </c>
      <c r="BD24" s="852">
        <v>3</v>
      </c>
      <c r="BE24" s="852">
        <v>21</v>
      </c>
      <c r="BF24" s="852">
        <v>2</v>
      </c>
      <c r="BG24" s="850">
        <v>23</v>
      </c>
      <c r="BH24" s="851">
        <v>255</v>
      </c>
      <c r="BI24" s="851">
        <v>40</v>
      </c>
      <c r="BJ24" s="850">
        <v>295</v>
      </c>
      <c r="BK24" s="849">
        <v>222</v>
      </c>
      <c r="BL24" s="849">
        <v>320</v>
      </c>
      <c r="BM24" s="849">
        <v>194</v>
      </c>
      <c r="BN24" s="849">
        <v>56</v>
      </c>
      <c r="BO24" s="849">
        <v>268</v>
      </c>
      <c r="BP24" s="849">
        <v>306</v>
      </c>
      <c r="BQ24" s="849">
        <v>240</v>
      </c>
      <c r="BR24" s="849">
        <v>50</v>
      </c>
      <c r="BS24" s="849">
        <v>0</v>
      </c>
      <c r="BT24" s="848"/>
      <c r="BU24" s="848"/>
      <c r="BV24" s="848"/>
      <c r="BW24" s="848"/>
      <c r="BX24" s="848"/>
      <c r="BY24" s="848"/>
      <c r="BZ24" s="848"/>
      <c r="CA24" s="848"/>
      <c r="CB24" s="848"/>
      <c r="CC24" s="848"/>
      <c r="CD24" s="848"/>
      <c r="CE24" s="848"/>
      <c r="CF24" s="848"/>
      <c r="CG24" s="848"/>
      <c r="CH24" s="848"/>
      <c r="CI24" s="848"/>
      <c r="CJ24" s="848"/>
      <c r="CK24" s="848"/>
      <c r="CL24" s="848"/>
      <c r="CM24" s="848"/>
      <c r="CN24" s="848"/>
      <c r="CO24" s="848"/>
      <c r="CP24" s="848"/>
      <c r="CQ24" s="848"/>
      <c r="CR24" s="848"/>
      <c r="CS24" s="848"/>
      <c r="CT24" s="848"/>
      <c r="CU24" s="848"/>
      <c r="CV24" s="848"/>
      <c r="CW24" s="848"/>
      <c r="CX24" s="848"/>
      <c r="CY24" s="848"/>
      <c r="CZ24" s="848"/>
      <c r="DA24" s="848"/>
      <c r="DB24" s="848"/>
      <c r="DC24" s="848"/>
      <c r="DD24" s="848"/>
      <c r="DE24" s="848"/>
      <c r="DF24" s="848"/>
      <c r="DG24" s="848"/>
      <c r="DH24" s="848"/>
      <c r="DI24" s="848"/>
      <c r="DJ24" s="848"/>
      <c r="DK24" s="848"/>
      <c r="DL24" s="848"/>
      <c r="DM24" s="848"/>
      <c r="DN24" s="848"/>
      <c r="DO24" s="848"/>
      <c r="DP24" s="848"/>
      <c r="DQ24" s="848"/>
      <c r="DR24" s="848"/>
      <c r="DS24" s="848"/>
      <c r="DT24" s="848"/>
      <c r="DU24" s="848"/>
      <c r="DV24" s="848"/>
      <c r="DW24" s="848"/>
      <c r="DX24" s="848"/>
      <c r="DY24" s="848"/>
      <c r="DZ24" s="848"/>
      <c r="EA24" s="848"/>
      <c r="EB24" s="848"/>
      <c r="EC24" s="848"/>
      <c r="ED24" s="848"/>
      <c r="EE24" s="848"/>
      <c r="EF24" s="848"/>
      <c r="EG24" s="848"/>
      <c r="EH24" s="848"/>
      <c r="EI24" s="848"/>
      <c r="EJ24" s="848"/>
      <c r="EK24" s="848"/>
      <c r="EL24" s="848"/>
      <c r="EM24" s="848"/>
      <c r="EN24" s="848"/>
      <c r="EO24" s="848"/>
      <c r="EP24" s="848"/>
      <c r="EQ24" s="848"/>
      <c r="ER24" s="848"/>
      <c r="ES24" s="848"/>
      <c r="ET24" s="848"/>
      <c r="EU24" s="848"/>
      <c r="EV24" s="848"/>
      <c r="EW24" s="848"/>
      <c r="EX24" s="848"/>
      <c r="EY24" s="848"/>
      <c r="EZ24" s="848"/>
      <c r="FA24" s="848"/>
      <c r="FB24" s="848"/>
      <c r="FC24" s="848"/>
      <c r="FD24" s="848"/>
      <c r="FE24" s="848"/>
      <c r="FF24" s="848"/>
      <c r="FG24" s="848"/>
      <c r="FH24" s="848"/>
      <c r="RW24" s="848"/>
      <c r="RX24" s="848"/>
      <c r="RY24" s="848"/>
      <c r="RZ24" s="848"/>
      <c r="SA24" s="848"/>
      <c r="SB24" s="848"/>
      <c r="SC24" s="848"/>
      <c r="SD24" s="848"/>
      <c r="SE24" s="848"/>
      <c r="SF24" s="848"/>
      <c r="SG24" s="848"/>
      <c r="SH24" s="848"/>
      <c r="SI24" s="848"/>
      <c r="SJ24" s="848"/>
      <c r="SK24" s="848"/>
      <c r="SL24" s="848"/>
      <c r="SM24" s="848"/>
      <c r="SN24" s="848"/>
      <c r="SO24" s="848"/>
      <c r="SP24" s="848"/>
      <c r="SQ24" s="848"/>
      <c r="SR24" s="848"/>
      <c r="SS24" s="848"/>
      <c r="ST24" s="848"/>
      <c r="SU24" s="848"/>
      <c r="SV24" s="848"/>
      <c r="SW24" s="848"/>
      <c r="SX24" s="848"/>
      <c r="SY24" s="848"/>
      <c r="SZ24" s="848"/>
      <c r="TA24" s="848"/>
      <c r="TB24" s="848"/>
      <c r="TC24" s="848"/>
      <c r="TD24" s="848"/>
      <c r="TE24" s="848"/>
      <c r="TF24" s="848"/>
      <c r="TG24" s="848"/>
      <c r="TH24" s="848"/>
      <c r="TI24" s="848"/>
      <c r="TJ24" s="848"/>
      <c r="TK24" s="848"/>
    </row>
    <row r="25" spans="1:531" s="299" customFormat="1" ht="70.5" customHeight="1" thickBot="1">
      <c r="B25" s="846" t="s">
        <v>30</v>
      </c>
      <c r="C25" s="845">
        <f>SUM(C9:C24)</f>
        <v>93</v>
      </c>
      <c r="D25" s="839">
        <f>SUM(D9:D24)</f>
        <v>281</v>
      </c>
      <c r="E25" s="839">
        <f>SUM(E9:E24)</f>
        <v>91</v>
      </c>
      <c r="F25" s="839">
        <f>SUM(F9:F24)</f>
        <v>48</v>
      </c>
      <c r="G25" s="845"/>
      <c r="H25" s="839"/>
      <c r="I25" s="839"/>
      <c r="J25" s="839"/>
      <c r="K25" s="839">
        <f>SUM(K9:K24)</f>
        <v>4690</v>
      </c>
      <c r="L25" s="839">
        <f>SUM(L9:L24)</f>
        <v>3866</v>
      </c>
      <c r="M25" s="839">
        <f>SUM(M9:M24)</f>
        <v>4005</v>
      </c>
      <c r="N25" s="839">
        <f>SUM(N9:N24)</f>
        <v>64</v>
      </c>
      <c r="O25" s="844">
        <f t="shared" si="1"/>
        <v>68.817204301075279</v>
      </c>
      <c r="P25" s="839">
        <f>SUM(P9:P24)</f>
        <v>192</v>
      </c>
      <c r="Q25" s="843">
        <f>P25/D25*100</f>
        <v>68.327402135231324</v>
      </c>
      <c r="R25" s="839">
        <f>SUM(R9:R24)</f>
        <v>30</v>
      </c>
      <c r="S25" s="843">
        <f ca="1">S25/E25*100</f>
        <v>0</v>
      </c>
      <c r="T25" s="839">
        <f>SUM(T9:T24)</f>
        <v>17</v>
      </c>
      <c r="U25" s="843">
        <f ca="1">U25/F25*100</f>
        <v>0</v>
      </c>
      <c r="V25" s="839">
        <f>SUM(V9:V24)</f>
        <v>134</v>
      </c>
      <c r="W25" s="776">
        <f>V25/D25*100</f>
        <v>47.686832740213525</v>
      </c>
      <c r="X25" s="839">
        <f>SUM(X9:X24)</f>
        <v>46</v>
      </c>
      <c r="Y25" s="776">
        <f>X25/E25*100</f>
        <v>50.549450549450547</v>
      </c>
      <c r="Z25" s="839">
        <f>SUM(Z9:Z24)</f>
        <v>27</v>
      </c>
      <c r="AA25" s="776" t="e">
        <f>Z25/J25*100</f>
        <v>#DIV/0!</v>
      </c>
      <c r="AB25" s="839">
        <f>SUM(AB9:AB24)</f>
        <v>85</v>
      </c>
      <c r="AC25" s="777">
        <f>AB25/D25*100</f>
        <v>30.2491103202847</v>
      </c>
      <c r="AD25" s="839">
        <f>SUM(AD9:AD24)</f>
        <v>30</v>
      </c>
      <c r="AE25" s="777">
        <f>AD25/E25*100</f>
        <v>32.967032967032964</v>
      </c>
      <c r="AF25" s="839">
        <f>SUM(AF9:AF24)</f>
        <v>20</v>
      </c>
      <c r="AG25" s="775">
        <f>AF25/F25*100</f>
        <v>41.666666666666671</v>
      </c>
      <c r="AH25" s="839">
        <f t="shared" ref="AH25:AN25" si="2">SUM(AH9:AH24)</f>
        <v>0</v>
      </c>
      <c r="AI25" s="841" t="e">
        <f t="shared" si="2"/>
        <v>#DIV/0!</v>
      </c>
      <c r="AJ25" s="839" t="e">
        <f t="shared" si="2"/>
        <v>#DIV/0!</v>
      </c>
      <c r="AK25" s="839">
        <f t="shared" si="2"/>
        <v>0</v>
      </c>
      <c r="AL25" s="842" t="e">
        <f t="shared" si="2"/>
        <v>#DIV/0!</v>
      </c>
      <c r="AM25" s="839" t="e">
        <f t="shared" si="2"/>
        <v>#DIV/0!</v>
      </c>
      <c r="AN25" s="839">
        <f t="shared" si="2"/>
        <v>2124</v>
      </c>
      <c r="AO25" s="776">
        <f>AN25/K25*100</f>
        <v>45.287846481876329</v>
      </c>
      <c r="AP25" s="839">
        <f>SUM(AP9:AP24)</f>
        <v>27</v>
      </c>
      <c r="AQ25" s="839">
        <f>SUM(AQ9:AQ24)</f>
        <v>1390</v>
      </c>
      <c r="AR25" s="776">
        <f>AQ25/L25*100</f>
        <v>35.954474909467152</v>
      </c>
      <c r="AS25" s="839">
        <f>SUM(AS9:AS24)</f>
        <v>16</v>
      </c>
      <c r="AT25" s="839">
        <f>SUM(AT9:AT24)</f>
        <v>1701</v>
      </c>
      <c r="AU25" s="776">
        <f>AT25/N25*100</f>
        <v>2657.8125</v>
      </c>
      <c r="AV25" s="839">
        <f t="shared" ref="AV25:BS25" si="3">SUM(AV9:AV24)</f>
        <v>368</v>
      </c>
      <c r="AW25" s="839">
        <f t="shared" si="3"/>
        <v>2211</v>
      </c>
      <c r="AX25" s="841" t="e">
        <f t="shared" si="3"/>
        <v>#DIV/0!</v>
      </c>
      <c r="AY25" s="839">
        <f t="shared" si="3"/>
        <v>5</v>
      </c>
      <c r="AZ25" s="839">
        <f t="shared" si="3"/>
        <v>268</v>
      </c>
      <c r="BA25" s="841">
        <f t="shared" si="3"/>
        <v>1103</v>
      </c>
      <c r="BB25" s="840">
        <f t="shared" si="3"/>
        <v>11</v>
      </c>
      <c r="BC25" s="840">
        <f t="shared" si="3"/>
        <v>47</v>
      </c>
      <c r="BD25" s="840">
        <f t="shared" si="3"/>
        <v>10</v>
      </c>
      <c r="BE25" s="840">
        <f t="shared" si="3"/>
        <v>147</v>
      </c>
      <c r="BF25" s="840">
        <f t="shared" si="3"/>
        <v>17</v>
      </c>
      <c r="BG25" s="839">
        <f t="shared" si="3"/>
        <v>90</v>
      </c>
      <c r="BH25" s="840">
        <f t="shared" si="3"/>
        <v>2066</v>
      </c>
      <c r="BI25" s="840">
        <f t="shared" si="3"/>
        <v>204</v>
      </c>
      <c r="BJ25" s="839">
        <f t="shared" si="3"/>
        <v>1652</v>
      </c>
      <c r="BK25" s="839">
        <f t="shared" si="3"/>
        <v>1015</v>
      </c>
      <c r="BL25" s="839">
        <f t="shared" si="3"/>
        <v>1860</v>
      </c>
      <c r="BM25" s="839">
        <f t="shared" si="3"/>
        <v>1178</v>
      </c>
      <c r="BN25" s="839">
        <f t="shared" si="3"/>
        <v>927</v>
      </c>
      <c r="BO25" s="839">
        <f t="shared" si="3"/>
        <v>720</v>
      </c>
      <c r="BP25" s="839">
        <f t="shared" si="3"/>
        <v>2115</v>
      </c>
      <c r="BQ25" s="839">
        <f t="shared" si="3"/>
        <v>1478</v>
      </c>
      <c r="BR25" s="839">
        <f t="shared" si="3"/>
        <v>1971</v>
      </c>
      <c r="BS25" s="839">
        <f t="shared" si="3"/>
        <v>16</v>
      </c>
      <c r="BT25" s="755"/>
      <c r="BU25" s="755"/>
      <c r="BV25" s="755"/>
      <c r="BW25" s="755"/>
      <c r="BX25" s="755"/>
      <c r="BY25" s="755"/>
      <c r="BZ25" s="755"/>
      <c r="CA25" s="755"/>
      <c r="CB25" s="755"/>
      <c r="CC25" s="755"/>
      <c r="CD25" s="755"/>
      <c r="CE25" s="755"/>
      <c r="CF25" s="755"/>
      <c r="CG25" s="755"/>
      <c r="CH25" s="755"/>
      <c r="CI25" s="755"/>
      <c r="CJ25" s="755"/>
      <c r="CK25" s="755"/>
      <c r="CL25" s="755"/>
      <c r="CM25" s="755"/>
      <c r="CN25" s="755"/>
      <c r="CO25" s="755"/>
      <c r="CP25" s="755"/>
      <c r="CQ25" s="755"/>
      <c r="CR25" s="755"/>
      <c r="CS25" s="755"/>
      <c r="CT25" s="755"/>
      <c r="CU25" s="755"/>
      <c r="CV25" s="755"/>
      <c r="CW25" s="755"/>
      <c r="CX25" s="755"/>
      <c r="CY25" s="755"/>
      <c r="CZ25" s="755"/>
      <c r="DA25" s="755"/>
      <c r="DB25" s="755"/>
      <c r="DC25" s="755"/>
      <c r="DD25" s="755"/>
      <c r="DE25" s="755"/>
      <c r="DF25" s="755"/>
      <c r="DG25" s="755"/>
      <c r="DH25" s="755"/>
      <c r="DI25" s="755"/>
      <c r="DJ25" s="755"/>
      <c r="DK25" s="755"/>
      <c r="DL25" s="755"/>
      <c r="DM25" s="755"/>
      <c r="DN25" s="755"/>
      <c r="DO25" s="755"/>
      <c r="DP25" s="755"/>
      <c r="DQ25" s="755"/>
      <c r="DR25" s="755"/>
      <c r="DS25" s="755"/>
      <c r="DT25" s="755"/>
      <c r="DU25" s="755"/>
      <c r="DV25" s="755"/>
      <c r="DW25" s="755"/>
      <c r="DX25" s="755"/>
      <c r="DY25" s="755"/>
      <c r="DZ25" s="755"/>
      <c r="EA25" s="755"/>
      <c r="EB25" s="755"/>
      <c r="EC25" s="755"/>
      <c r="ED25" s="755"/>
      <c r="EE25" s="755"/>
      <c r="EF25" s="755"/>
      <c r="EG25" s="755"/>
      <c r="EH25" s="755"/>
      <c r="EI25" s="755"/>
      <c r="EJ25" s="755"/>
      <c r="EK25" s="755"/>
      <c r="EL25" s="755"/>
      <c r="EM25" s="755"/>
      <c r="EN25" s="755"/>
      <c r="EO25" s="755"/>
      <c r="EP25" s="755"/>
      <c r="EQ25" s="755"/>
      <c r="ER25" s="755"/>
      <c r="ES25" s="755"/>
      <c r="ET25" s="755"/>
      <c r="EU25" s="755"/>
      <c r="EV25" s="755"/>
      <c r="EW25" s="755"/>
      <c r="EX25" s="755"/>
      <c r="EY25" s="755"/>
      <c r="EZ25" s="755"/>
      <c r="FA25" s="755"/>
      <c r="FB25" s="755"/>
      <c r="FC25" s="755"/>
      <c r="FD25" s="755"/>
      <c r="FE25" s="755"/>
      <c r="FF25" s="755"/>
      <c r="FG25" s="755"/>
      <c r="FH25" s="755"/>
      <c r="FI25" s="755"/>
      <c r="FJ25" s="755"/>
      <c r="FK25" s="755"/>
      <c r="FL25" s="755"/>
      <c r="FM25" s="755"/>
      <c r="FN25" s="755"/>
      <c r="FO25" s="755"/>
      <c r="FP25" s="755"/>
      <c r="FQ25" s="755"/>
      <c r="FR25" s="755"/>
      <c r="FS25" s="755"/>
      <c r="FT25" s="755"/>
      <c r="FU25" s="755"/>
      <c r="FV25" s="755"/>
      <c r="FW25" s="755"/>
      <c r="FX25" s="755"/>
      <c r="FY25" s="755"/>
      <c r="FZ25" s="755"/>
      <c r="GA25" s="755"/>
      <c r="GB25" s="755"/>
      <c r="GC25" s="755"/>
      <c r="GD25" s="755"/>
      <c r="GE25" s="755"/>
      <c r="GF25" s="755"/>
      <c r="GG25" s="755"/>
      <c r="GH25" s="755"/>
      <c r="GI25" s="755"/>
      <c r="GJ25" s="755"/>
      <c r="GK25" s="755"/>
      <c r="GL25" s="755"/>
      <c r="GM25" s="755"/>
      <c r="GN25" s="755"/>
      <c r="GO25" s="755"/>
      <c r="GP25" s="755"/>
      <c r="GQ25" s="755"/>
      <c r="GR25" s="755"/>
      <c r="GS25" s="755"/>
      <c r="GT25" s="755"/>
      <c r="GU25" s="755"/>
      <c r="GV25" s="755"/>
      <c r="GW25" s="755"/>
      <c r="GX25" s="755"/>
      <c r="GY25" s="755"/>
      <c r="GZ25" s="755"/>
      <c r="HA25" s="755"/>
      <c r="HB25" s="755"/>
      <c r="HC25" s="755"/>
      <c r="HD25" s="755"/>
      <c r="HE25" s="755"/>
      <c r="HF25" s="755"/>
      <c r="HG25" s="755"/>
      <c r="HH25" s="755"/>
      <c r="HI25" s="755"/>
      <c r="HJ25" s="755"/>
      <c r="HK25" s="755"/>
      <c r="HL25" s="755"/>
      <c r="HM25" s="755"/>
      <c r="HN25" s="755"/>
      <c r="HO25" s="755"/>
      <c r="HP25" s="755"/>
      <c r="HQ25" s="755"/>
      <c r="HR25" s="755"/>
      <c r="HS25" s="755"/>
      <c r="HT25" s="755"/>
      <c r="HU25" s="755"/>
      <c r="HV25" s="755"/>
      <c r="HW25" s="755"/>
      <c r="HX25" s="755"/>
      <c r="HY25" s="755"/>
      <c r="HZ25" s="755"/>
      <c r="IA25" s="755"/>
      <c r="IB25" s="755"/>
      <c r="IC25" s="755"/>
      <c r="ID25" s="755"/>
      <c r="IE25" s="755"/>
      <c r="IF25" s="755"/>
      <c r="IG25" s="755"/>
      <c r="IH25" s="755"/>
      <c r="II25" s="755"/>
      <c r="IJ25" s="755"/>
      <c r="IK25" s="755"/>
      <c r="IL25" s="755"/>
      <c r="IM25" s="755"/>
      <c r="IN25" s="755"/>
      <c r="IO25" s="755"/>
      <c r="IP25" s="755"/>
      <c r="IQ25" s="755"/>
      <c r="IR25" s="755"/>
      <c r="IS25" s="755"/>
      <c r="IT25" s="755"/>
      <c r="IU25" s="755"/>
      <c r="IV25" s="755"/>
      <c r="IW25" s="755"/>
      <c r="IX25" s="755"/>
      <c r="IY25" s="755"/>
      <c r="IZ25" s="755"/>
      <c r="JA25" s="755"/>
      <c r="JB25" s="755"/>
      <c r="JC25" s="755"/>
      <c r="JD25" s="755"/>
      <c r="JE25" s="755"/>
      <c r="JF25" s="755"/>
      <c r="JG25" s="755"/>
      <c r="JH25" s="755"/>
      <c r="JI25" s="755"/>
      <c r="JJ25" s="755"/>
      <c r="JK25" s="755"/>
      <c r="JL25" s="755"/>
      <c r="JM25" s="755"/>
      <c r="JN25" s="755"/>
      <c r="JO25" s="755"/>
      <c r="JP25" s="755"/>
      <c r="JQ25" s="755"/>
      <c r="JR25" s="755"/>
      <c r="JS25" s="755"/>
      <c r="JT25" s="755"/>
      <c r="JU25" s="755"/>
      <c r="JV25" s="755"/>
      <c r="JW25" s="755"/>
      <c r="JX25" s="755"/>
      <c r="JY25" s="755"/>
      <c r="JZ25" s="755"/>
      <c r="KA25" s="755"/>
      <c r="KB25" s="755"/>
      <c r="KC25" s="755"/>
      <c r="KD25" s="755"/>
      <c r="KE25" s="755"/>
      <c r="KF25" s="755"/>
      <c r="KG25" s="755"/>
      <c r="KH25" s="755"/>
      <c r="KI25" s="755"/>
      <c r="KJ25" s="755"/>
      <c r="KK25" s="755"/>
      <c r="KL25" s="755"/>
      <c r="KM25" s="755"/>
      <c r="KN25" s="755"/>
      <c r="KO25" s="755"/>
      <c r="KP25" s="755"/>
      <c r="KQ25" s="755"/>
      <c r="KR25" s="755"/>
      <c r="KS25" s="755"/>
      <c r="KT25" s="755"/>
      <c r="KU25" s="755"/>
      <c r="KV25" s="755"/>
      <c r="KW25" s="755"/>
      <c r="KX25" s="755"/>
      <c r="KY25" s="755"/>
      <c r="KZ25" s="755"/>
      <c r="LA25" s="755"/>
      <c r="LB25" s="755"/>
      <c r="LC25" s="755"/>
      <c r="LD25" s="755"/>
      <c r="LE25" s="755"/>
      <c r="LF25" s="755"/>
      <c r="LG25" s="755"/>
      <c r="LH25" s="755"/>
      <c r="LI25" s="755"/>
      <c r="LJ25" s="755"/>
      <c r="LK25" s="755"/>
      <c r="LL25" s="755"/>
      <c r="LM25" s="755"/>
      <c r="LN25" s="755"/>
      <c r="LO25" s="755"/>
      <c r="LP25" s="755"/>
      <c r="LQ25" s="755"/>
      <c r="LR25" s="755"/>
      <c r="LS25" s="755"/>
      <c r="LT25" s="755"/>
      <c r="LU25" s="755"/>
      <c r="LV25" s="755"/>
      <c r="LW25" s="755"/>
      <c r="LX25" s="755"/>
      <c r="LY25" s="755"/>
      <c r="LZ25" s="755"/>
      <c r="MA25" s="755"/>
      <c r="MB25" s="755"/>
      <c r="MC25" s="755"/>
      <c r="MD25" s="755"/>
      <c r="ME25" s="755"/>
      <c r="MF25" s="755"/>
      <c r="MG25" s="755"/>
      <c r="MH25" s="755"/>
      <c r="MI25" s="755"/>
      <c r="MJ25" s="755"/>
      <c r="MK25" s="755"/>
      <c r="ML25" s="755"/>
      <c r="MM25" s="755"/>
      <c r="MN25" s="755"/>
      <c r="MO25" s="755"/>
      <c r="MP25" s="755"/>
      <c r="MQ25" s="755"/>
      <c r="MR25" s="755"/>
      <c r="MS25" s="755"/>
      <c r="MT25" s="755"/>
      <c r="MU25" s="755"/>
      <c r="MV25" s="755"/>
      <c r="MW25" s="755"/>
      <c r="MX25" s="755"/>
      <c r="MY25" s="755"/>
      <c r="MZ25" s="755"/>
      <c r="NA25" s="755"/>
      <c r="NB25" s="755"/>
      <c r="NC25" s="755"/>
      <c r="ND25" s="755"/>
      <c r="NE25" s="755"/>
      <c r="NF25" s="755"/>
      <c r="NG25" s="755"/>
      <c r="NH25" s="755"/>
      <c r="NI25" s="755"/>
      <c r="NJ25" s="755"/>
      <c r="NK25" s="755"/>
      <c r="NL25" s="755"/>
      <c r="NM25" s="755"/>
      <c r="NN25" s="755"/>
      <c r="NO25" s="755"/>
      <c r="NP25" s="755"/>
      <c r="NQ25" s="755"/>
      <c r="NR25" s="755"/>
      <c r="NS25" s="755"/>
      <c r="NT25" s="755"/>
      <c r="NU25" s="755"/>
      <c r="NV25" s="755"/>
      <c r="NW25" s="755"/>
      <c r="NX25" s="755"/>
      <c r="NY25" s="755"/>
      <c r="NZ25" s="755"/>
      <c r="OA25" s="755"/>
      <c r="OB25" s="755"/>
      <c r="OC25" s="755"/>
      <c r="OD25" s="755"/>
      <c r="OE25" s="755"/>
      <c r="OF25" s="755"/>
      <c r="OG25" s="755"/>
      <c r="OH25" s="755"/>
      <c r="OI25" s="755"/>
      <c r="OJ25" s="755"/>
      <c r="OK25" s="755"/>
      <c r="OL25" s="755"/>
      <c r="OM25" s="755"/>
      <c r="ON25" s="755"/>
      <c r="OO25" s="755"/>
      <c r="OP25" s="755"/>
      <c r="OQ25" s="755"/>
      <c r="OR25" s="755"/>
      <c r="OS25" s="755"/>
      <c r="OT25" s="755"/>
      <c r="OU25" s="755"/>
      <c r="OV25" s="755"/>
      <c r="OW25" s="755"/>
      <c r="OX25" s="755"/>
      <c r="OY25" s="755"/>
      <c r="OZ25" s="755"/>
      <c r="PA25" s="755"/>
      <c r="PB25" s="755"/>
      <c r="PC25" s="755"/>
      <c r="PD25" s="755"/>
      <c r="PE25" s="755"/>
      <c r="PF25" s="755"/>
      <c r="PG25" s="755"/>
      <c r="PH25" s="755"/>
      <c r="PI25" s="755"/>
      <c r="PJ25" s="755"/>
      <c r="PK25" s="755"/>
      <c r="PL25" s="755"/>
      <c r="PM25" s="755"/>
      <c r="PN25" s="755"/>
      <c r="PO25" s="755"/>
      <c r="PP25" s="755"/>
      <c r="PQ25" s="755"/>
      <c r="PR25" s="755"/>
      <c r="PS25" s="755"/>
      <c r="PT25" s="755"/>
      <c r="PU25" s="755"/>
      <c r="PV25" s="755"/>
      <c r="PW25" s="755"/>
      <c r="PX25" s="755"/>
      <c r="PY25" s="755"/>
      <c r="PZ25" s="755"/>
      <c r="QA25" s="755"/>
      <c r="QB25" s="755"/>
      <c r="QC25" s="755"/>
      <c r="QD25" s="755"/>
      <c r="QE25" s="755"/>
      <c r="QF25" s="755"/>
      <c r="QG25" s="755"/>
      <c r="QH25" s="755"/>
      <c r="QI25" s="755"/>
      <c r="QJ25" s="755"/>
      <c r="QK25" s="755"/>
      <c r="QL25" s="755"/>
      <c r="QM25" s="755"/>
      <c r="QN25" s="755"/>
      <c r="QO25" s="755"/>
      <c r="QP25" s="755"/>
      <c r="QQ25" s="755"/>
      <c r="QR25" s="755"/>
      <c r="QS25" s="755"/>
      <c r="QT25" s="755"/>
      <c r="QU25" s="755"/>
      <c r="QV25" s="755"/>
      <c r="QW25" s="755"/>
      <c r="QX25" s="755"/>
      <c r="QY25" s="755"/>
      <c r="QZ25" s="755"/>
      <c r="RA25" s="755"/>
      <c r="RB25" s="755"/>
      <c r="RC25" s="755"/>
      <c r="RD25" s="755"/>
      <c r="RE25" s="755"/>
      <c r="RF25" s="755"/>
      <c r="RG25" s="755"/>
      <c r="RH25" s="755"/>
      <c r="RI25" s="755"/>
      <c r="RJ25" s="755"/>
      <c r="RK25" s="755"/>
      <c r="RL25" s="755"/>
      <c r="RM25" s="755"/>
      <c r="RN25" s="755"/>
      <c r="RO25" s="755"/>
      <c r="RP25" s="755"/>
      <c r="RQ25" s="755"/>
      <c r="RR25" s="755"/>
      <c r="RS25" s="755"/>
      <c r="RT25" s="755"/>
      <c r="RU25" s="755"/>
      <c r="RV25" s="755"/>
      <c r="RW25" s="755"/>
      <c r="RX25" s="755"/>
      <c r="RY25" s="755"/>
      <c r="RZ25" s="755"/>
      <c r="SA25" s="755"/>
      <c r="SB25" s="755"/>
      <c r="SC25" s="755"/>
      <c r="SD25" s="755"/>
      <c r="SE25" s="755"/>
      <c r="SF25" s="755"/>
      <c r="SG25" s="755"/>
      <c r="SH25" s="755"/>
      <c r="SI25" s="755"/>
      <c r="SJ25" s="755"/>
      <c r="SK25" s="755"/>
      <c r="SL25" s="755"/>
      <c r="SM25" s="755"/>
      <c r="SN25" s="755"/>
      <c r="SO25" s="755"/>
      <c r="SP25" s="755"/>
      <c r="SQ25" s="755"/>
      <c r="SR25" s="755"/>
      <c r="SS25" s="755"/>
      <c r="ST25" s="755"/>
      <c r="SU25" s="755"/>
      <c r="SV25" s="755"/>
      <c r="SW25" s="755"/>
      <c r="SX25" s="755"/>
      <c r="SY25" s="755"/>
      <c r="SZ25" s="755"/>
      <c r="TA25" s="755"/>
      <c r="TB25" s="755"/>
      <c r="TC25" s="755"/>
      <c r="TD25" s="755"/>
      <c r="TE25" s="755"/>
      <c r="TF25" s="755"/>
      <c r="TG25" s="755"/>
      <c r="TH25" s="755"/>
      <c r="TI25" s="755"/>
      <c r="TJ25" s="755"/>
      <c r="TK25" s="755"/>
    </row>
    <row r="26" spans="1:531" ht="27" customHeight="1">
      <c r="A26" s="139"/>
      <c r="B26" s="838"/>
      <c r="C26" s="838"/>
      <c r="D26" s="139"/>
      <c r="E26" s="139"/>
      <c r="F26" s="139"/>
      <c r="G26" s="838"/>
      <c r="H26" s="139"/>
      <c r="I26" s="139"/>
      <c r="J26" s="139"/>
      <c r="K26" s="139"/>
      <c r="L26" s="139"/>
      <c r="M26" s="139"/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139"/>
      <c r="AG26" s="139"/>
      <c r="AH26" s="139"/>
      <c r="AI26" s="139"/>
      <c r="AJ26" s="139"/>
      <c r="AK26" s="139"/>
      <c r="AL26" s="139"/>
      <c r="AM26" s="139"/>
      <c r="AN26" s="139"/>
      <c r="AO26" s="139"/>
      <c r="AP26" s="139"/>
      <c r="AQ26" s="139"/>
      <c r="AR26" s="139"/>
      <c r="AS26" s="139"/>
      <c r="AT26" s="139"/>
      <c r="AU26" s="139"/>
      <c r="AV26" s="139"/>
      <c r="AW26" s="139"/>
      <c r="AX26" s="139"/>
      <c r="AY26" s="139"/>
      <c r="AZ26" s="139"/>
      <c r="BA26" s="139"/>
      <c r="BB26" s="139"/>
      <c r="BC26" s="139"/>
      <c r="BD26" s="139"/>
      <c r="BE26" s="139"/>
      <c r="BF26" s="139"/>
      <c r="BG26" s="139"/>
      <c r="BH26" s="139"/>
      <c r="BI26" s="139"/>
      <c r="BJ26" s="139"/>
      <c r="BK26" s="139"/>
      <c r="BL26" s="139"/>
      <c r="BM26" s="139"/>
      <c r="BN26" s="139"/>
      <c r="BO26" s="139"/>
      <c r="BP26" s="139"/>
      <c r="BQ26" s="139"/>
      <c r="BR26" s="139"/>
      <c r="BS26" s="139"/>
    </row>
    <row r="27" spans="1:531" ht="14.25" customHeight="1"/>
    <row r="28" spans="1:531" ht="14.25" customHeight="1">
      <c r="O28" s="1179"/>
      <c r="P28" s="1179"/>
      <c r="Q28" s="1179"/>
      <c r="R28" s="1179"/>
      <c r="S28" s="1179"/>
      <c r="AV28" s="837"/>
      <c r="AW28" s="837"/>
    </row>
    <row r="29" spans="1:531" ht="15" customHeight="1">
      <c r="AV29" s="837"/>
      <c r="AW29" s="837"/>
      <c r="BU29" s="755"/>
    </row>
    <row r="30" spans="1:531" ht="22.5" customHeight="1">
      <c r="O30" s="755"/>
      <c r="P30" s="755"/>
      <c r="Q30" s="755"/>
      <c r="AR30" s="755"/>
      <c r="AS30" s="755"/>
      <c r="AT30" s="755"/>
      <c r="AU30" s="755"/>
      <c r="AV30" s="837"/>
      <c r="AW30" s="837"/>
      <c r="BC30" s="755"/>
      <c r="BD30" s="755"/>
      <c r="BE30" s="755"/>
      <c r="BF30" s="755"/>
      <c r="BG30" s="755"/>
      <c r="BH30" s="755"/>
      <c r="BI30" s="755"/>
      <c r="BJ30" s="755"/>
      <c r="BK30" s="755"/>
      <c r="BS30" s="755"/>
      <c r="BU30" s="754"/>
    </row>
    <row r="31" spans="1:531">
      <c r="O31" s="754"/>
      <c r="P31" s="754"/>
      <c r="Q31" s="754"/>
      <c r="AR31" s="754"/>
      <c r="AS31" s="754"/>
      <c r="AT31" s="754"/>
      <c r="AU31" s="754"/>
      <c r="AV31" s="837"/>
      <c r="AW31" s="837"/>
      <c r="BC31" s="754"/>
      <c r="BD31" s="754"/>
      <c r="BE31" s="754"/>
      <c r="BF31" s="754"/>
      <c r="BG31" s="754"/>
      <c r="BH31" s="754"/>
      <c r="BI31" s="754"/>
      <c r="BJ31" s="754"/>
      <c r="BK31" s="754"/>
      <c r="BS31" s="754"/>
    </row>
    <row r="32" spans="1:531">
      <c r="AV32" s="837"/>
      <c r="AW32" s="837"/>
    </row>
  </sheetData>
  <mergeCells count="58">
    <mergeCell ref="O28:S28"/>
    <mergeCell ref="BJ7:BJ8"/>
    <mergeCell ref="BK7:BK8"/>
    <mergeCell ref="BL7:BL8"/>
    <mergeCell ref="BM7:BM8"/>
    <mergeCell ref="AP7:AR7"/>
    <mergeCell ref="AS7:AU7"/>
    <mergeCell ref="AV7:AX7"/>
    <mergeCell ref="AY7:AY8"/>
    <mergeCell ref="AZ7:BA7"/>
    <mergeCell ref="BD6:BD8"/>
    <mergeCell ref="V7:W7"/>
    <mergeCell ref="X7:Y7"/>
    <mergeCell ref="Z7:AA7"/>
    <mergeCell ref="AB7:AC7"/>
    <mergeCell ref="V6:AA6"/>
    <mergeCell ref="BS6:BS8"/>
    <mergeCell ref="BP7:BP8"/>
    <mergeCell ref="BQ7:BQ8"/>
    <mergeCell ref="BR7:BR8"/>
    <mergeCell ref="BN7:BN8"/>
    <mergeCell ref="BO7:BO8"/>
    <mergeCell ref="AB6:AG6"/>
    <mergeCell ref="AH6:AY6"/>
    <mergeCell ref="AZ6:BA6"/>
    <mergeCell ref="BG7:BG8"/>
    <mergeCell ref="BE6:BG6"/>
    <mergeCell ref="AD7:AE7"/>
    <mergeCell ref="AF7:AG7"/>
    <mergeCell ref="AH7:AI7"/>
    <mergeCell ref="AJ7:AJ8"/>
    <mergeCell ref="AK7:AL7"/>
    <mergeCell ref="BH6:BJ6"/>
    <mergeCell ref="BK6:BN6"/>
    <mergeCell ref="BO6:BR6"/>
    <mergeCell ref="BB6:BC7"/>
    <mergeCell ref="AM7:AO7"/>
    <mergeCell ref="A6:A8"/>
    <mergeCell ref="B6:B8"/>
    <mergeCell ref="C6:F6"/>
    <mergeCell ref="G6:J6"/>
    <mergeCell ref="K6:M6"/>
    <mergeCell ref="C7:C8"/>
    <mergeCell ref="D7:D8"/>
    <mergeCell ref="E7:E8"/>
    <mergeCell ref="F7:F8"/>
    <mergeCell ref="G7:G8"/>
    <mergeCell ref="T7:U7"/>
    <mergeCell ref="L7:L8"/>
    <mergeCell ref="M7:M8"/>
    <mergeCell ref="N6:U6"/>
    <mergeCell ref="H7:H8"/>
    <mergeCell ref="I7:I8"/>
    <mergeCell ref="J7:J8"/>
    <mergeCell ref="K7:K8"/>
    <mergeCell ref="N7:O7"/>
    <mergeCell ref="P7:Q7"/>
    <mergeCell ref="R7:S7"/>
  </mergeCells>
  <printOptions horizontalCentered="1" verticalCentered="1"/>
  <pageMargins left="0" right="0.5" top="0" bottom="2.5" header="0.3" footer="0.3"/>
  <pageSetup paperSize="5" scale="3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E104"/>
  <sheetViews>
    <sheetView zoomScale="70" zoomScaleNormal="70" workbookViewId="0">
      <pane ySplit="4236" topLeftCell="A18" activePane="bottomLeft"/>
      <selection activeCell="B6" sqref="B6:B8"/>
      <selection pane="bottomLeft" activeCell="E22" sqref="E22"/>
    </sheetView>
  </sheetViews>
  <sheetFormatPr defaultColWidth="9.109375" defaultRowHeight="15.6"/>
  <cols>
    <col min="1" max="1" width="9.109375" style="121" customWidth="1"/>
    <col min="2" max="2" width="28.6640625" style="121" customWidth="1"/>
    <col min="3" max="3" width="10.44140625" style="121" customWidth="1"/>
    <col min="4" max="4" width="10.88671875" style="121" customWidth="1"/>
    <col min="5" max="5" width="12.44140625" style="121" customWidth="1"/>
    <col min="6" max="6" width="13.44140625" style="121" customWidth="1"/>
    <col min="7" max="7" width="6.88671875" style="121" customWidth="1"/>
    <col min="8" max="8" width="11.6640625" style="121" customWidth="1"/>
    <col min="9" max="9" width="9.88671875" style="121" customWidth="1"/>
    <col min="10" max="10" width="9.109375" style="121" customWidth="1"/>
    <col min="11" max="11" width="12.109375" style="121" customWidth="1"/>
    <col min="12" max="12" width="8.88671875" style="121" customWidth="1"/>
    <col min="13" max="13" width="10" style="121" customWidth="1"/>
    <col min="14" max="14" width="8.33203125" style="121" customWidth="1"/>
    <col min="15" max="15" width="9" style="121" customWidth="1"/>
    <col min="16" max="16" width="20.44140625" style="121" bestFit="1" customWidth="1"/>
    <col min="17" max="18" width="10.44140625" style="121" customWidth="1"/>
    <col min="19" max="19" width="11.6640625" style="121" customWidth="1"/>
    <col min="20" max="21" width="10.44140625" style="121" customWidth="1"/>
    <col min="22" max="22" width="11.5546875" style="121" customWidth="1"/>
    <col min="23" max="24" width="10.44140625" style="121" customWidth="1"/>
    <col min="25" max="25" width="11.33203125" style="121" customWidth="1"/>
    <col min="26" max="27" width="10.44140625" style="121" customWidth="1"/>
    <col min="28" max="28" width="11.44140625" style="121" customWidth="1"/>
    <col min="29" max="29" width="9.33203125" style="121" customWidth="1"/>
    <col min="30" max="30" width="11" style="121" customWidth="1"/>
    <col min="31" max="32" width="10.109375" style="121" customWidth="1"/>
    <col min="33" max="33" width="13.44140625" style="121" customWidth="1"/>
    <col min="34" max="37" width="10.109375" style="121" customWidth="1"/>
    <col min="38" max="38" width="9.44140625" style="121" customWidth="1"/>
    <col min="39" max="39" width="10.33203125" style="121" customWidth="1"/>
    <col min="40" max="40" width="15.5546875" style="121" customWidth="1"/>
    <col min="41" max="41" width="10.6640625" style="121" customWidth="1"/>
    <col min="42" max="42" width="12.33203125" style="121" customWidth="1"/>
    <col min="43" max="16384" width="9.109375" style="121"/>
  </cols>
  <sheetData>
    <row r="1" spans="1:55" s="122" customFormat="1">
      <c r="A1" s="123" t="s">
        <v>361</v>
      </c>
      <c r="B1" s="123" t="s">
        <v>339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127"/>
      <c r="U1" s="128"/>
      <c r="V1" s="126"/>
      <c r="W1" s="70"/>
      <c r="X1" s="70"/>
      <c r="Y1" s="70"/>
      <c r="Z1" s="127" t="s">
        <v>4</v>
      </c>
      <c r="AA1" s="126" t="s">
        <v>1</v>
      </c>
      <c r="AB1" s="126" t="s">
        <v>79</v>
      </c>
      <c r="AC1" s="70"/>
      <c r="AD1" s="70"/>
      <c r="AE1" s="70"/>
      <c r="AF1" s="70"/>
      <c r="AG1" s="70"/>
      <c r="AH1" s="127"/>
      <c r="AI1" s="128"/>
      <c r="AJ1" s="126"/>
      <c r="AK1" s="70"/>
      <c r="AL1" s="127"/>
      <c r="AM1" s="128"/>
      <c r="AN1" s="126"/>
      <c r="AO1" s="70"/>
      <c r="AP1" s="70"/>
    </row>
    <row r="2" spans="1:55" s="122" customFormat="1">
      <c r="A2" s="123" t="s">
        <v>3</v>
      </c>
      <c r="B2" s="129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125"/>
      <c r="U2" s="128"/>
      <c r="V2" s="126"/>
      <c r="W2" s="70"/>
      <c r="X2" s="70"/>
      <c r="Y2" s="70"/>
      <c r="Z2" s="7" t="s">
        <v>303</v>
      </c>
      <c r="AA2" s="6" t="s">
        <v>1</v>
      </c>
      <c r="AB2" s="145">
        <f>B2</f>
        <v>0</v>
      </c>
      <c r="AC2" s="70"/>
      <c r="AD2" s="70"/>
      <c r="AE2" s="70"/>
      <c r="AF2" s="70"/>
      <c r="AG2" s="70"/>
      <c r="AH2" s="125"/>
      <c r="AI2" s="128"/>
      <c r="AJ2" s="126"/>
      <c r="AK2" s="70"/>
      <c r="AL2" s="125"/>
      <c r="AM2" s="128"/>
      <c r="AN2" s="126"/>
      <c r="AO2" s="70"/>
      <c r="AP2" s="70"/>
    </row>
    <row r="3" spans="1:55" s="122" customFormat="1">
      <c r="A3" s="123" t="s">
        <v>241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</row>
    <row r="4" spans="1:55" s="122" customFormat="1">
      <c r="A4" s="123" t="s">
        <v>270</v>
      </c>
      <c r="B4" s="123"/>
      <c r="C4" s="70"/>
      <c r="D4" s="70"/>
      <c r="E4" s="70"/>
      <c r="F4" s="70"/>
      <c r="G4" s="70"/>
      <c r="H4" s="146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</row>
    <row r="5" spans="1:55" s="122" customFormat="1" ht="21.75" customHeight="1" thickBot="1">
      <c r="A5" s="130">
        <v>10</v>
      </c>
      <c r="B5" s="13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123"/>
      <c r="X5" s="70"/>
      <c r="Y5" s="70">
        <v>1</v>
      </c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>
        <v>2</v>
      </c>
    </row>
    <row r="6" spans="1:55" s="122" customFormat="1" ht="66.75" customHeight="1" thickBot="1">
      <c r="A6" s="1117" t="s">
        <v>486</v>
      </c>
      <c r="B6" s="1110" t="s">
        <v>690</v>
      </c>
      <c r="C6" s="1180" t="s">
        <v>62</v>
      </c>
      <c r="D6" s="1181"/>
      <c r="E6" s="1182" t="s">
        <v>65</v>
      </c>
      <c r="F6" s="1182"/>
      <c r="G6" s="1182"/>
      <c r="H6" s="1182"/>
      <c r="I6" s="1182"/>
      <c r="J6" s="1183" t="s">
        <v>69</v>
      </c>
      <c r="K6" s="1183"/>
      <c r="L6" s="1183"/>
      <c r="M6" s="1183"/>
      <c r="N6" s="1183"/>
      <c r="O6" s="1183" t="s">
        <v>74</v>
      </c>
      <c r="P6" s="1183"/>
      <c r="Q6" s="1182" t="s">
        <v>186</v>
      </c>
      <c r="R6" s="1182"/>
      <c r="S6" s="1182"/>
      <c r="T6" s="1182" t="s">
        <v>189</v>
      </c>
      <c r="U6" s="1182"/>
      <c r="V6" s="1182"/>
      <c r="W6" s="1182" t="s">
        <v>190</v>
      </c>
      <c r="X6" s="1182"/>
      <c r="Y6" s="1182"/>
      <c r="Z6" s="1182" t="s">
        <v>191</v>
      </c>
      <c r="AA6" s="1182"/>
      <c r="AB6" s="1182"/>
      <c r="AC6" s="1182" t="s">
        <v>192</v>
      </c>
      <c r="AD6" s="1182"/>
      <c r="AE6" s="1180" t="s">
        <v>237</v>
      </c>
      <c r="AF6" s="1187"/>
      <c r="AG6" s="1181"/>
      <c r="AH6" s="1180" t="s">
        <v>238</v>
      </c>
      <c r="AI6" s="1187"/>
      <c r="AJ6" s="1187"/>
      <c r="AK6" s="1181"/>
      <c r="AL6" s="1189" t="s">
        <v>276</v>
      </c>
      <c r="AM6" s="1190"/>
      <c r="AN6" s="1191"/>
      <c r="AO6" s="1180" t="s">
        <v>318</v>
      </c>
      <c r="AP6" s="1181"/>
    </row>
    <row r="7" spans="1:55" s="122" customFormat="1" ht="49.5" customHeight="1" thickBot="1">
      <c r="A7" s="1106"/>
      <c r="B7" s="1123"/>
      <c r="C7" s="1182" t="s">
        <v>63</v>
      </c>
      <c r="D7" s="1192" t="s">
        <v>64</v>
      </c>
      <c r="E7" s="1182" t="s">
        <v>66</v>
      </c>
      <c r="F7" s="1182" t="s">
        <v>67</v>
      </c>
      <c r="G7" s="1182" t="s">
        <v>68</v>
      </c>
      <c r="H7" s="1182" t="s">
        <v>277</v>
      </c>
      <c r="I7" s="1182" t="s">
        <v>278</v>
      </c>
      <c r="J7" s="1182" t="s">
        <v>70</v>
      </c>
      <c r="K7" s="1182" t="s">
        <v>71</v>
      </c>
      <c r="L7" s="1182" t="s">
        <v>72</v>
      </c>
      <c r="M7" s="1182" t="s">
        <v>158</v>
      </c>
      <c r="N7" s="1182" t="s">
        <v>73</v>
      </c>
      <c r="O7" s="1182" t="s">
        <v>75</v>
      </c>
      <c r="P7" s="1182" t="s">
        <v>76</v>
      </c>
      <c r="Q7" s="1182" t="s">
        <v>187</v>
      </c>
      <c r="R7" s="1182" t="s">
        <v>69</v>
      </c>
      <c r="S7" s="1182" t="s">
        <v>188</v>
      </c>
      <c r="T7" s="1182" t="s">
        <v>187</v>
      </c>
      <c r="U7" s="1182" t="s">
        <v>69</v>
      </c>
      <c r="V7" s="1182" t="s">
        <v>188</v>
      </c>
      <c r="W7" s="1182" t="s">
        <v>187</v>
      </c>
      <c r="X7" s="1182" t="s">
        <v>69</v>
      </c>
      <c r="Y7" s="1182" t="s">
        <v>188</v>
      </c>
      <c r="Z7" s="1182" t="s">
        <v>187</v>
      </c>
      <c r="AA7" s="1182" t="s">
        <v>69</v>
      </c>
      <c r="AB7" s="1182" t="s">
        <v>188</v>
      </c>
      <c r="AC7" s="1182" t="s">
        <v>61</v>
      </c>
      <c r="AD7" s="1182" t="s">
        <v>193</v>
      </c>
      <c r="AE7" s="1184" t="s">
        <v>234</v>
      </c>
      <c r="AF7" s="1184" t="s">
        <v>235</v>
      </c>
      <c r="AG7" s="1184" t="s">
        <v>236</v>
      </c>
      <c r="AH7" s="1180" t="s">
        <v>239</v>
      </c>
      <c r="AI7" s="1181"/>
      <c r="AJ7" s="1180" t="s">
        <v>240</v>
      </c>
      <c r="AK7" s="1181"/>
      <c r="AL7" s="1182" t="s">
        <v>61</v>
      </c>
      <c r="AM7" s="1182"/>
      <c r="AN7" s="131" t="s">
        <v>275</v>
      </c>
      <c r="AO7" s="1182" t="s">
        <v>315</v>
      </c>
      <c r="AP7" s="1182" t="s">
        <v>316</v>
      </c>
    </row>
    <row r="8" spans="1:55" s="122" customFormat="1" ht="85.5" customHeight="1" thickBot="1">
      <c r="A8" s="1106"/>
      <c r="B8" s="1123"/>
      <c r="C8" s="1182"/>
      <c r="D8" s="1192"/>
      <c r="E8" s="1182"/>
      <c r="F8" s="1182"/>
      <c r="G8" s="1182"/>
      <c r="H8" s="1182"/>
      <c r="I8" s="1182"/>
      <c r="J8" s="1182"/>
      <c r="K8" s="1182"/>
      <c r="L8" s="1182"/>
      <c r="M8" s="1182"/>
      <c r="N8" s="1182"/>
      <c r="O8" s="1182"/>
      <c r="P8" s="1182"/>
      <c r="Q8" s="1182"/>
      <c r="R8" s="1188"/>
      <c r="S8" s="1182"/>
      <c r="T8" s="1182"/>
      <c r="U8" s="1188"/>
      <c r="V8" s="1182"/>
      <c r="W8" s="1182"/>
      <c r="X8" s="1188"/>
      <c r="Y8" s="1182"/>
      <c r="Z8" s="1182"/>
      <c r="AA8" s="1188"/>
      <c r="AB8" s="1182"/>
      <c r="AC8" s="1182"/>
      <c r="AD8" s="1182"/>
      <c r="AE8" s="1185"/>
      <c r="AF8" s="1185"/>
      <c r="AG8" s="1185"/>
      <c r="AH8" s="132" t="s">
        <v>172</v>
      </c>
      <c r="AI8" s="132" t="s">
        <v>173</v>
      </c>
      <c r="AJ8" s="132" t="s">
        <v>172</v>
      </c>
      <c r="AK8" s="132" t="s">
        <v>173</v>
      </c>
      <c r="AL8" s="147" t="s">
        <v>194</v>
      </c>
      <c r="AM8" s="148" t="s">
        <v>196</v>
      </c>
      <c r="AN8" s="133" t="s">
        <v>195</v>
      </c>
      <c r="AO8" s="1182"/>
      <c r="AP8" s="1182"/>
    </row>
    <row r="9" spans="1:55" s="42" customFormat="1" ht="30" customHeight="1" thickBot="1">
      <c r="A9" s="351">
        <v>1</v>
      </c>
      <c r="B9" s="300" t="s">
        <v>674</v>
      </c>
      <c r="C9" s="32">
        <v>2</v>
      </c>
      <c r="D9" s="32">
        <v>3</v>
      </c>
      <c r="E9" s="32" t="s">
        <v>148</v>
      </c>
      <c r="F9" s="32" t="s">
        <v>148</v>
      </c>
      <c r="G9" s="34" t="s">
        <v>148</v>
      </c>
      <c r="H9" s="32" t="s">
        <v>148</v>
      </c>
      <c r="I9" s="34" t="s">
        <v>148</v>
      </c>
      <c r="J9" s="254">
        <v>12</v>
      </c>
      <c r="K9" s="32">
        <v>12</v>
      </c>
      <c r="L9" s="32">
        <v>9</v>
      </c>
      <c r="M9" s="32">
        <v>9</v>
      </c>
      <c r="N9" s="32" t="s">
        <v>148</v>
      </c>
      <c r="O9" s="32" t="s">
        <v>148</v>
      </c>
      <c r="P9" s="32" t="s">
        <v>148</v>
      </c>
      <c r="Q9" s="32" t="s">
        <v>148</v>
      </c>
      <c r="R9" s="32" t="s">
        <v>148</v>
      </c>
      <c r="S9" s="34" t="s">
        <v>148</v>
      </c>
      <c r="T9" s="32" t="s">
        <v>148</v>
      </c>
      <c r="U9" s="32" t="s">
        <v>148</v>
      </c>
      <c r="V9" s="34" t="s">
        <v>148</v>
      </c>
      <c r="W9" s="32" t="s">
        <v>148</v>
      </c>
      <c r="X9" s="32" t="s">
        <v>148</v>
      </c>
      <c r="Y9" s="34" t="s">
        <v>148</v>
      </c>
      <c r="Z9" s="32" t="s">
        <v>148</v>
      </c>
      <c r="AA9" s="32" t="s">
        <v>148</v>
      </c>
      <c r="AB9" s="34" t="s">
        <v>148</v>
      </c>
      <c r="AC9" s="32" t="s">
        <v>148</v>
      </c>
      <c r="AD9" s="32" t="s">
        <v>148</v>
      </c>
      <c r="AE9" s="32" t="s">
        <v>148</v>
      </c>
      <c r="AF9" s="32" t="s">
        <v>148</v>
      </c>
      <c r="AG9" s="32" t="s">
        <v>148</v>
      </c>
      <c r="AH9" s="32" t="s">
        <v>148</v>
      </c>
      <c r="AI9" s="32" t="s">
        <v>148</v>
      </c>
      <c r="AJ9" s="32" t="s">
        <v>148</v>
      </c>
      <c r="AK9" s="32" t="s">
        <v>148</v>
      </c>
      <c r="AL9" s="32" t="s">
        <v>148</v>
      </c>
      <c r="AM9" s="32" t="s">
        <v>148</v>
      </c>
      <c r="AN9" s="34" t="s">
        <v>148</v>
      </c>
      <c r="AO9" s="32">
        <v>4</v>
      </c>
      <c r="AP9" s="32">
        <v>4</v>
      </c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</row>
    <row r="10" spans="1:55" s="28" customFormat="1" ht="30" customHeight="1" thickBot="1">
      <c r="A10" s="351">
        <v>2</v>
      </c>
      <c r="B10" s="300" t="s">
        <v>675</v>
      </c>
      <c r="C10" s="32">
        <v>3</v>
      </c>
      <c r="D10" s="32">
        <v>3</v>
      </c>
      <c r="E10" s="32"/>
      <c r="F10" s="32"/>
      <c r="G10" s="32"/>
      <c r="H10" s="32"/>
      <c r="I10" s="32"/>
      <c r="J10" s="254">
        <v>21</v>
      </c>
      <c r="K10" s="32">
        <v>21</v>
      </c>
      <c r="L10" s="32"/>
      <c r="M10" s="32"/>
      <c r="N10" s="32">
        <v>21</v>
      </c>
      <c r="O10" s="32">
        <v>2</v>
      </c>
      <c r="P10" s="32">
        <v>2</v>
      </c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>
        <v>18</v>
      </c>
      <c r="AP10" s="32">
        <v>18</v>
      </c>
    </row>
    <row r="11" spans="1:55" s="42" customFormat="1" ht="30" customHeight="1">
      <c r="A11" s="351">
        <v>3</v>
      </c>
      <c r="B11" s="300" t="s">
        <v>676</v>
      </c>
      <c r="C11" s="43">
        <v>0</v>
      </c>
      <c r="D11" s="43">
        <v>0</v>
      </c>
      <c r="E11" s="43">
        <v>0</v>
      </c>
      <c r="F11" s="43">
        <v>0</v>
      </c>
      <c r="G11" s="152">
        <v>0</v>
      </c>
      <c r="H11" s="43">
        <v>0</v>
      </c>
      <c r="I11" s="152">
        <v>0</v>
      </c>
      <c r="J11" s="258">
        <v>0</v>
      </c>
      <c r="K11" s="43">
        <v>0</v>
      </c>
      <c r="L11" s="43">
        <v>0</v>
      </c>
      <c r="M11" s="43">
        <v>0</v>
      </c>
      <c r="N11" s="43">
        <v>0</v>
      </c>
      <c r="O11" s="43">
        <v>2</v>
      </c>
      <c r="P11" s="43">
        <v>1</v>
      </c>
      <c r="Q11" s="43">
        <v>0</v>
      </c>
      <c r="R11" s="43">
        <v>0</v>
      </c>
      <c r="S11" s="152">
        <v>0</v>
      </c>
      <c r="T11" s="43">
        <v>0</v>
      </c>
      <c r="U11" s="43">
        <v>4</v>
      </c>
      <c r="V11" s="152">
        <v>0</v>
      </c>
      <c r="W11" s="43">
        <v>0</v>
      </c>
      <c r="X11" s="43">
        <v>0</v>
      </c>
      <c r="Y11" s="152">
        <v>0</v>
      </c>
      <c r="Z11" s="43">
        <v>0</v>
      </c>
      <c r="AA11" s="43">
        <v>0</v>
      </c>
      <c r="AB11" s="152">
        <v>0</v>
      </c>
      <c r="AC11" s="43">
        <v>0</v>
      </c>
      <c r="AD11" s="43">
        <v>0</v>
      </c>
      <c r="AE11" s="43">
        <v>0</v>
      </c>
      <c r="AF11" s="43">
        <v>0</v>
      </c>
      <c r="AG11" s="43">
        <v>0</v>
      </c>
      <c r="AH11" s="43">
        <v>0</v>
      </c>
      <c r="AI11" s="43">
        <v>0</v>
      </c>
      <c r="AJ11" s="43">
        <v>0</v>
      </c>
      <c r="AK11" s="43">
        <v>0</v>
      </c>
      <c r="AL11" s="43">
        <v>0</v>
      </c>
      <c r="AM11" s="43">
        <v>0</v>
      </c>
      <c r="AN11" s="152">
        <v>0</v>
      </c>
      <c r="AO11" s="43">
        <v>0</v>
      </c>
      <c r="AP11" s="43">
        <v>0</v>
      </c>
      <c r="AQ11" s="28">
        <v>0</v>
      </c>
      <c r="AR11" s="28">
        <v>0</v>
      </c>
      <c r="AS11" s="28">
        <v>0</v>
      </c>
      <c r="AT11" s="28"/>
      <c r="AU11" s="28"/>
      <c r="AV11" s="28"/>
      <c r="AW11" s="28"/>
      <c r="AX11" s="28"/>
      <c r="AY11" s="28"/>
      <c r="AZ11" s="28"/>
      <c r="BA11" s="28"/>
      <c r="BB11" s="28"/>
      <c r="BC11" s="28"/>
    </row>
    <row r="12" spans="1:55" s="42" customFormat="1" ht="30" customHeight="1">
      <c r="A12" s="351">
        <v>4</v>
      </c>
      <c r="B12" s="300" t="s">
        <v>677</v>
      </c>
      <c r="C12" s="264">
        <v>1</v>
      </c>
      <c r="D12" s="264">
        <v>1</v>
      </c>
      <c r="E12" s="264">
        <v>0</v>
      </c>
      <c r="F12" s="264">
        <v>0</v>
      </c>
      <c r="G12" s="264">
        <v>0</v>
      </c>
      <c r="H12" s="264">
        <v>0</v>
      </c>
      <c r="I12" s="264">
        <v>0</v>
      </c>
      <c r="J12" s="265">
        <v>3</v>
      </c>
      <c r="K12" s="264">
        <v>3</v>
      </c>
      <c r="L12" s="264"/>
      <c r="M12" s="264">
        <v>2</v>
      </c>
      <c r="N12" s="264">
        <v>3</v>
      </c>
      <c r="O12" s="264">
        <v>7</v>
      </c>
      <c r="P12" s="264">
        <v>5</v>
      </c>
      <c r="Q12" s="264">
        <v>0</v>
      </c>
      <c r="R12" s="264">
        <v>1</v>
      </c>
      <c r="S12" s="264">
        <v>0</v>
      </c>
      <c r="T12" s="264">
        <v>0</v>
      </c>
      <c r="U12" s="264">
        <v>1</v>
      </c>
      <c r="V12" s="264">
        <v>0</v>
      </c>
      <c r="W12" s="264">
        <v>0</v>
      </c>
      <c r="X12" s="264">
        <v>0</v>
      </c>
      <c r="Y12" s="264">
        <v>0</v>
      </c>
      <c r="Z12" s="264">
        <v>0</v>
      </c>
      <c r="AA12" s="264">
        <v>0</v>
      </c>
      <c r="AB12" s="264">
        <v>0</v>
      </c>
      <c r="AC12" s="264">
        <v>1</v>
      </c>
      <c r="AD12" s="264">
        <v>0</v>
      </c>
      <c r="AE12" s="264">
        <v>0</v>
      </c>
      <c r="AF12" s="264">
        <v>0</v>
      </c>
      <c r="AG12" s="264">
        <v>0</v>
      </c>
      <c r="AH12" s="264">
        <v>0</v>
      </c>
      <c r="AI12" s="264">
        <v>0</v>
      </c>
      <c r="AJ12" s="264">
        <v>0</v>
      </c>
      <c r="AK12" s="264">
        <v>0</v>
      </c>
      <c r="AL12" s="264">
        <v>0</v>
      </c>
      <c r="AM12" s="264">
        <v>0</v>
      </c>
      <c r="AN12" s="264">
        <v>0</v>
      </c>
      <c r="AO12" s="264">
        <v>10</v>
      </c>
      <c r="AP12" s="264">
        <v>10</v>
      </c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</row>
    <row r="13" spans="1:55" s="42" customFormat="1" ht="30" customHeight="1" thickBot="1">
      <c r="A13" s="351">
        <v>5</v>
      </c>
      <c r="B13" s="300" t="s">
        <v>678</v>
      </c>
      <c r="C13" s="48">
        <v>5</v>
      </c>
      <c r="D13" s="48">
        <v>5</v>
      </c>
      <c r="E13" s="259"/>
      <c r="F13" s="259"/>
      <c r="G13" s="260"/>
      <c r="H13" s="259"/>
      <c r="I13" s="260"/>
      <c r="J13" s="261">
        <v>17</v>
      </c>
      <c r="K13" s="48">
        <v>17</v>
      </c>
      <c r="L13" s="259"/>
      <c r="M13" s="259"/>
      <c r="N13" s="48"/>
      <c r="O13" s="259"/>
      <c r="P13" s="259"/>
      <c r="Q13" s="259"/>
      <c r="R13" s="48">
        <v>1</v>
      </c>
      <c r="S13" s="262"/>
      <c r="T13" s="263"/>
      <c r="U13" s="48">
        <v>1</v>
      </c>
      <c r="V13" s="260"/>
      <c r="W13" s="259"/>
      <c r="X13" s="259">
        <v>2</v>
      </c>
      <c r="Y13" s="260"/>
      <c r="Z13" s="259"/>
      <c r="AA13" s="259">
        <v>2</v>
      </c>
      <c r="AB13" s="260">
        <v>1</v>
      </c>
      <c r="AC13" s="259">
        <v>4</v>
      </c>
      <c r="AD13" s="259"/>
      <c r="AE13" s="259"/>
      <c r="AF13" s="259"/>
      <c r="AG13" s="259"/>
      <c r="AH13" s="259"/>
      <c r="AI13" s="259"/>
      <c r="AJ13" s="259"/>
      <c r="AK13" s="259"/>
      <c r="AL13" s="259"/>
      <c r="AM13" s="259">
        <v>1</v>
      </c>
      <c r="AN13" s="260"/>
      <c r="AO13" s="48">
        <v>12</v>
      </c>
      <c r="AP13" s="48">
        <v>12</v>
      </c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</row>
    <row r="14" spans="1:55" s="42" customFormat="1" ht="30" customHeight="1" thickBot="1">
      <c r="A14" s="351">
        <v>6</v>
      </c>
      <c r="B14" s="300" t="s">
        <v>679</v>
      </c>
      <c r="C14" s="32">
        <v>1</v>
      </c>
      <c r="D14" s="32">
        <v>1</v>
      </c>
      <c r="E14" s="32">
        <v>0</v>
      </c>
      <c r="F14" s="32">
        <v>0</v>
      </c>
      <c r="G14" s="34">
        <v>0</v>
      </c>
      <c r="H14" s="32">
        <v>0</v>
      </c>
      <c r="I14" s="150">
        <v>0</v>
      </c>
      <c r="J14" s="254">
        <v>16</v>
      </c>
      <c r="K14" s="32">
        <v>7</v>
      </c>
      <c r="L14" s="32">
        <v>0</v>
      </c>
      <c r="M14" s="32">
        <v>0</v>
      </c>
      <c r="N14" s="32">
        <v>16</v>
      </c>
      <c r="O14" s="32">
        <v>0</v>
      </c>
      <c r="P14" s="32">
        <v>0</v>
      </c>
      <c r="Q14" s="32">
        <v>0</v>
      </c>
      <c r="R14" s="32">
        <v>3</v>
      </c>
      <c r="S14" s="34">
        <v>0</v>
      </c>
      <c r="T14" s="32">
        <v>0</v>
      </c>
      <c r="U14" s="32">
        <v>3</v>
      </c>
      <c r="V14" s="34"/>
      <c r="W14" s="32"/>
      <c r="X14" s="32"/>
      <c r="Y14" s="32"/>
      <c r="Z14" s="32"/>
      <c r="AA14" s="32"/>
      <c r="AB14" s="34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4"/>
      <c r="AO14" s="32"/>
      <c r="AP14" s="32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</row>
    <row r="15" spans="1:55" s="42" customFormat="1" ht="30" customHeight="1" thickBot="1">
      <c r="A15" s="351">
        <v>7</v>
      </c>
      <c r="B15" s="300" t="s">
        <v>680</v>
      </c>
      <c r="C15" s="32">
        <v>1</v>
      </c>
      <c r="D15" s="32">
        <v>1</v>
      </c>
      <c r="E15" s="32"/>
      <c r="F15" s="32"/>
      <c r="G15" s="34"/>
      <c r="H15" s="32"/>
      <c r="I15" s="34"/>
      <c r="J15" s="254">
        <v>11</v>
      </c>
      <c r="K15" s="32">
        <v>11</v>
      </c>
      <c r="L15" s="32">
        <v>4</v>
      </c>
      <c r="M15" s="32">
        <v>6</v>
      </c>
      <c r="N15" s="32">
        <v>1</v>
      </c>
      <c r="O15" s="32"/>
      <c r="P15" s="32"/>
      <c r="Q15" s="32">
        <v>1</v>
      </c>
      <c r="R15" s="32">
        <v>11</v>
      </c>
      <c r="S15" s="34">
        <v>4</v>
      </c>
      <c r="T15" s="32">
        <v>1</v>
      </c>
      <c r="U15" s="32">
        <v>11</v>
      </c>
      <c r="V15" s="34">
        <v>4</v>
      </c>
      <c r="W15" s="32">
        <v>1</v>
      </c>
      <c r="X15" s="32">
        <v>11</v>
      </c>
      <c r="Y15" s="34">
        <v>4</v>
      </c>
      <c r="Z15" s="32">
        <v>1</v>
      </c>
      <c r="AA15" s="32">
        <v>1</v>
      </c>
      <c r="AB15" s="34"/>
      <c r="AC15" s="32">
        <v>2</v>
      </c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4"/>
      <c r="AO15" s="32">
        <v>9</v>
      </c>
      <c r="AP15" s="32">
        <v>9</v>
      </c>
      <c r="AQ15" s="28"/>
      <c r="AR15" s="28"/>
      <c r="AS15" s="28"/>
      <c r="AT15" s="28"/>
      <c r="AU15" s="151"/>
      <c r="AV15" s="28"/>
      <c r="AW15" s="28"/>
      <c r="AX15" s="28"/>
      <c r="AY15" s="28"/>
      <c r="AZ15" s="28"/>
      <c r="BA15" s="28"/>
      <c r="BB15" s="28"/>
      <c r="BC15" s="28"/>
    </row>
    <row r="16" spans="1:55" s="42" customFormat="1" ht="30" customHeight="1" thickBot="1">
      <c r="A16" s="351">
        <v>8</v>
      </c>
      <c r="B16" s="300" t="s">
        <v>681</v>
      </c>
      <c r="C16" s="32">
        <v>2</v>
      </c>
      <c r="D16" s="32">
        <v>2</v>
      </c>
      <c r="E16" s="32">
        <v>0</v>
      </c>
      <c r="F16" s="32">
        <v>0</v>
      </c>
      <c r="G16" s="34">
        <v>0</v>
      </c>
      <c r="H16" s="32">
        <v>0</v>
      </c>
      <c r="I16" s="34">
        <v>0</v>
      </c>
      <c r="J16" s="254">
        <v>18</v>
      </c>
      <c r="K16" s="32">
        <v>10</v>
      </c>
      <c r="L16" s="32">
        <v>8</v>
      </c>
      <c r="M16" s="32">
        <v>8</v>
      </c>
      <c r="N16" s="32">
        <v>0</v>
      </c>
      <c r="O16" s="32">
        <v>0</v>
      </c>
      <c r="P16" s="32">
        <v>0</v>
      </c>
      <c r="Q16" s="32">
        <v>0</v>
      </c>
      <c r="R16" s="32">
        <v>0</v>
      </c>
      <c r="S16" s="34">
        <v>0</v>
      </c>
      <c r="T16" s="32">
        <v>0</v>
      </c>
      <c r="U16" s="32">
        <v>0</v>
      </c>
      <c r="V16" s="34">
        <v>0</v>
      </c>
      <c r="W16" s="32">
        <v>0</v>
      </c>
      <c r="X16" s="32">
        <v>0</v>
      </c>
      <c r="Y16" s="34">
        <v>0</v>
      </c>
      <c r="Z16" s="32">
        <v>0</v>
      </c>
      <c r="AA16" s="32">
        <v>0</v>
      </c>
      <c r="AB16" s="34">
        <v>0</v>
      </c>
      <c r="AC16" s="32">
        <v>0</v>
      </c>
      <c r="AD16" s="32">
        <v>0</v>
      </c>
      <c r="AE16" s="32">
        <v>0</v>
      </c>
      <c r="AF16" s="32">
        <v>1</v>
      </c>
      <c r="AG16" s="32">
        <v>0</v>
      </c>
      <c r="AH16" s="32">
        <v>0</v>
      </c>
      <c r="AI16" s="32">
        <v>0</v>
      </c>
      <c r="AJ16" s="32">
        <v>0</v>
      </c>
      <c r="AK16" s="32">
        <v>0</v>
      </c>
      <c r="AL16" s="32">
        <v>0</v>
      </c>
      <c r="AM16" s="32">
        <v>0</v>
      </c>
      <c r="AN16" s="34">
        <v>0</v>
      </c>
      <c r="AO16" s="32">
        <v>0</v>
      </c>
      <c r="AP16" s="32">
        <v>0</v>
      </c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</row>
    <row r="17" spans="1:499" s="42" customFormat="1" ht="30" customHeight="1" thickBot="1">
      <c r="A17" s="351">
        <v>9</v>
      </c>
      <c r="B17" s="300" t="s">
        <v>682</v>
      </c>
      <c r="C17" s="32">
        <v>1</v>
      </c>
      <c r="D17" s="32">
        <v>1</v>
      </c>
      <c r="E17" s="32">
        <v>0</v>
      </c>
      <c r="F17" s="32">
        <v>0</v>
      </c>
      <c r="G17" s="34">
        <v>0</v>
      </c>
      <c r="H17" s="32">
        <v>0</v>
      </c>
      <c r="I17" s="34">
        <v>0</v>
      </c>
      <c r="J17" s="254">
        <v>14</v>
      </c>
      <c r="K17" s="32">
        <v>14</v>
      </c>
      <c r="L17" s="32"/>
      <c r="M17" s="32"/>
      <c r="N17" s="32"/>
      <c r="O17" s="32">
        <v>14</v>
      </c>
      <c r="P17" s="32">
        <v>14</v>
      </c>
      <c r="Q17" s="32"/>
      <c r="R17" s="32">
        <v>1</v>
      </c>
      <c r="S17" s="34"/>
      <c r="T17" s="32"/>
      <c r="U17" s="32">
        <v>1</v>
      </c>
      <c r="V17" s="34"/>
      <c r="W17" s="32">
        <v>1</v>
      </c>
      <c r="X17" s="32">
        <v>1</v>
      </c>
      <c r="Y17" s="34"/>
      <c r="Z17" s="32">
        <v>1</v>
      </c>
      <c r="AA17" s="32">
        <v>1</v>
      </c>
      <c r="AB17" s="34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4"/>
      <c r="AO17" s="32"/>
      <c r="AP17" s="32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</row>
    <row r="18" spans="1:499" s="134" customFormat="1" ht="30" customHeight="1" thickBot="1">
      <c r="A18" s="351">
        <v>10</v>
      </c>
      <c r="B18" s="300" t="s">
        <v>683</v>
      </c>
      <c r="C18" s="32">
        <v>1</v>
      </c>
      <c r="D18" s="32"/>
      <c r="E18" s="149"/>
      <c r="F18" s="149"/>
      <c r="G18" s="149"/>
      <c r="H18" s="149"/>
      <c r="I18" s="149"/>
      <c r="J18" s="254">
        <v>7</v>
      </c>
      <c r="K18" s="32">
        <v>7</v>
      </c>
      <c r="L18" s="32">
        <v>0</v>
      </c>
      <c r="M18" s="32"/>
      <c r="N18" s="32">
        <v>1</v>
      </c>
      <c r="O18" s="32">
        <v>3</v>
      </c>
      <c r="P18" s="32">
        <v>1</v>
      </c>
      <c r="Q18" s="34">
        <v>1</v>
      </c>
      <c r="R18" s="34">
        <v>3</v>
      </c>
      <c r="S18" s="34">
        <v>1</v>
      </c>
      <c r="T18" s="34">
        <v>1</v>
      </c>
      <c r="U18" s="34">
        <v>2</v>
      </c>
      <c r="V18" s="34">
        <v>1</v>
      </c>
      <c r="W18" s="34">
        <v>1</v>
      </c>
      <c r="X18" s="34">
        <v>1</v>
      </c>
      <c r="Y18" s="34"/>
      <c r="Z18" s="34"/>
      <c r="AA18" s="34"/>
      <c r="AB18" s="34"/>
      <c r="AC18" s="32"/>
      <c r="AD18" s="32"/>
      <c r="AE18" s="32">
        <v>2</v>
      </c>
      <c r="AF18" s="32"/>
      <c r="AG18" s="32"/>
      <c r="AH18" s="32"/>
      <c r="AI18" s="32"/>
      <c r="AJ18" s="32"/>
      <c r="AK18" s="32"/>
      <c r="AL18" s="34"/>
      <c r="AM18" s="34"/>
      <c r="AN18" s="34"/>
      <c r="AO18" s="32"/>
      <c r="AP18" s="32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</row>
    <row r="19" spans="1:499" s="135" customFormat="1" ht="30" customHeight="1" thickBot="1">
      <c r="A19" s="351">
        <v>11</v>
      </c>
      <c r="B19" s="300" t="s">
        <v>684</v>
      </c>
      <c r="C19" s="43">
        <v>2</v>
      </c>
      <c r="D19" s="43">
        <v>2</v>
      </c>
      <c r="E19" s="43">
        <v>0</v>
      </c>
      <c r="F19" s="43">
        <v>0</v>
      </c>
      <c r="G19" s="152">
        <v>0</v>
      </c>
      <c r="H19" s="43">
        <v>0</v>
      </c>
      <c r="I19" s="152">
        <v>0</v>
      </c>
      <c r="J19" s="254">
        <v>11</v>
      </c>
      <c r="K19" s="43">
        <v>11</v>
      </c>
      <c r="L19" s="43">
        <v>7</v>
      </c>
      <c r="M19" s="43">
        <v>7</v>
      </c>
      <c r="N19" s="43">
        <v>11</v>
      </c>
      <c r="O19" s="43">
        <v>7</v>
      </c>
      <c r="P19" s="43">
        <v>7</v>
      </c>
      <c r="Q19" s="43">
        <v>0</v>
      </c>
      <c r="R19" s="43">
        <v>0</v>
      </c>
      <c r="S19" s="152">
        <v>0</v>
      </c>
      <c r="T19" s="43">
        <v>0</v>
      </c>
      <c r="U19" s="43">
        <v>0</v>
      </c>
      <c r="V19" s="152">
        <v>0</v>
      </c>
      <c r="W19" s="43">
        <v>1</v>
      </c>
      <c r="X19" s="43"/>
      <c r="Y19" s="152">
        <v>0</v>
      </c>
      <c r="Z19" s="43">
        <v>0</v>
      </c>
      <c r="AA19" s="43">
        <v>1</v>
      </c>
      <c r="AB19" s="152">
        <v>0</v>
      </c>
      <c r="AC19" s="43">
        <v>2</v>
      </c>
      <c r="AD19" s="43">
        <v>0</v>
      </c>
      <c r="AE19" s="43">
        <v>0</v>
      </c>
      <c r="AF19" s="43">
        <v>0</v>
      </c>
      <c r="AG19" s="43">
        <v>0</v>
      </c>
      <c r="AH19" s="43">
        <v>0</v>
      </c>
      <c r="AI19" s="43">
        <v>0</v>
      </c>
      <c r="AJ19" s="43">
        <v>0</v>
      </c>
      <c r="AK19" s="43">
        <v>0</v>
      </c>
      <c r="AL19" s="43">
        <v>0</v>
      </c>
      <c r="AM19" s="43">
        <v>0</v>
      </c>
      <c r="AN19" s="152">
        <v>0</v>
      </c>
      <c r="AO19" s="43">
        <v>13</v>
      </c>
      <c r="AP19" s="43">
        <v>13</v>
      </c>
    </row>
    <row r="20" spans="1:499" s="45" customFormat="1" ht="30" customHeight="1" thickBot="1">
      <c r="A20" s="351">
        <v>12</v>
      </c>
      <c r="B20" s="300" t="s">
        <v>685</v>
      </c>
      <c r="C20" s="32">
        <v>1</v>
      </c>
      <c r="D20" s="32">
        <v>1</v>
      </c>
      <c r="E20" s="32">
        <v>1</v>
      </c>
      <c r="F20" s="32"/>
      <c r="G20" s="32"/>
      <c r="H20" s="32"/>
      <c r="I20" s="32"/>
      <c r="J20" s="254">
        <v>12</v>
      </c>
      <c r="K20" s="32">
        <v>12</v>
      </c>
      <c r="L20" s="32"/>
      <c r="M20" s="32"/>
      <c r="N20" s="32"/>
      <c r="O20" s="32">
        <v>6</v>
      </c>
      <c r="P20" s="32">
        <v>6</v>
      </c>
      <c r="Q20" s="32">
        <v>2</v>
      </c>
      <c r="R20" s="32" t="e">
        <v>#DIV/0!</v>
      </c>
      <c r="S20" s="32"/>
      <c r="T20" s="32" t="e">
        <v>#DIV/0!</v>
      </c>
      <c r="U20" s="32"/>
      <c r="V20" s="32" t="e">
        <v>#DIV/0!</v>
      </c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>
        <v>1</v>
      </c>
      <c r="AH20" s="32">
        <v>3</v>
      </c>
      <c r="AI20" s="32">
        <v>1</v>
      </c>
      <c r="AJ20" s="32">
        <v>5</v>
      </c>
      <c r="AK20" s="32"/>
      <c r="AL20" s="32"/>
      <c r="AM20" s="32"/>
      <c r="AN20" s="32"/>
      <c r="AO20" s="32">
        <v>9</v>
      </c>
      <c r="AP20" s="32">
        <v>9</v>
      </c>
      <c r="AU20" s="45">
        <v>0</v>
      </c>
      <c r="BB20" s="45">
        <v>0</v>
      </c>
      <c r="BC20" s="45">
        <v>0</v>
      </c>
      <c r="BD20" s="45">
        <v>0</v>
      </c>
      <c r="BE20" s="45" t="e">
        <v>#DIV/0!</v>
      </c>
      <c r="BI20" s="45" t="e">
        <v>#DIV/0!</v>
      </c>
      <c r="BL20" s="45" t="e">
        <v>#DIV/0!</v>
      </c>
      <c r="BM20" s="45">
        <v>0</v>
      </c>
      <c r="BN20" s="45">
        <v>0</v>
      </c>
      <c r="BO20" s="45" t="e">
        <v>#DIV/0!</v>
      </c>
      <c r="BR20" s="45" t="e">
        <v>#DIV/0!</v>
      </c>
      <c r="BU20" s="45" t="e">
        <v>#DIV/0!</v>
      </c>
      <c r="BX20" s="45" t="e">
        <v>#DIV/0!</v>
      </c>
      <c r="BY20" s="45">
        <v>1</v>
      </c>
      <c r="CA20" s="45" t="e">
        <v>#DIV/0!</v>
      </c>
      <c r="CD20" s="45" t="e">
        <v>#DIV/0!</v>
      </c>
      <c r="CE20" s="45">
        <v>7</v>
      </c>
      <c r="CF20" s="45">
        <v>1</v>
      </c>
      <c r="CG20" s="45">
        <v>1</v>
      </c>
      <c r="CH20" s="45">
        <v>91</v>
      </c>
      <c r="CI20" s="45">
        <v>77</v>
      </c>
      <c r="CJ20" s="45">
        <v>50</v>
      </c>
      <c r="CL20" s="45" t="e">
        <v>#DIV/0!</v>
      </c>
      <c r="CN20" s="45">
        <v>0</v>
      </c>
      <c r="CP20" s="45">
        <v>0</v>
      </c>
      <c r="CR20" s="45">
        <v>0</v>
      </c>
      <c r="CT20" s="45">
        <v>0</v>
      </c>
      <c r="CV20" s="45">
        <v>0</v>
      </c>
      <c r="CX20" s="45">
        <v>0</v>
      </c>
      <c r="CZ20" s="45">
        <v>0</v>
      </c>
      <c r="DB20" s="45">
        <v>0</v>
      </c>
      <c r="DD20" s="45">
        <v>0</v>
      </c>
      <c r="DJ20" s="45">
        <v>0</v>
      </c>
      <c r="DM20" s="45">
        <v>0</v>
      </c>
    </row>
    <row r="21" spans="1:499" s="42" customFormat="1" ht="30" customHeight="1" thickBot="1">
      <c r="A21" s="351">
        <v>13</v>
      </c>
      <c r="B21" s="300" t="s">
        <v>686</v>
      </c>
      <c r="C21" s="48">
        <v>2</v>
      </c>
      <c r="D21" s="48">
        <v>2</v>
      </c>
      <c r="E21" s="48"/>
      <c r="F21" s="153"/>
      <c r="G21" s="153"/>
      <c r="H21" s="153"/>
      <c r="I21" s="153"/>
      <c r="J21" s="254">
        <v>12</v>
      </c>
      <c r="K21" s="48">
        <v>12</v>
      </c>
      <c r="L21" s="48"/>
      <c r="M21" s="48"/>
      <c r="N21" s="48"/>
      <c r="O21" s="48">
        <v>6</v>
      </c>
      <c r="P21" s="48">
        <v>2</v>
      </c>
      <c r="Q21" s="48"/>
      <c r="R21" s="153"/>
      <c r="S21" s="153"/>
      <c r="T21" s="48"/>
      <c r="U21" s="153"/>
      <c r="V21" s="153"/>
      <c r="W21" s="48"/>
      <c r="X21" s="153"/>
      <c r="Y21" s="153"/>
      <c r="Z21" s="48"/>
      <c r="AA21" s="153"/>
      <c r="AB21" s="153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153"/>
      <c r="AN21" s="153"/>
      <c r="AO21" s="48"/>
      <c r="AP21" s="4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</row>
    <row r="22" spans="1:499" s="28" customFormat="1" ht="30" customHeight="1" thickBot="1">
      <c r="A22" s="351">
        <v>14</v>
      </c>
      <c r="B22" s="300" t="s">
        <v>687</v>
      </c>
      <c r="C22" s="32">
        <v>4</v>
      </c>
      <c r="D22" s="32">
        <v>4</v>
      </c>
      <c r="E22" s="34">
        <v>0</v>
      </c>
      <c r="F22" s="34">
        <v>0</v>
      </c>
      <c r="G22" s="34">
        <v>0</v>
      </c>
      <c r="H22" s="34">
        <v>0</v>
      </c>
      <c r="I22" s="34">
        <v>0</v>
      </c>
      <c r="J22" s="254">
        <v>23</v>
      </c>
      <c r="K22" s="32">
        <v>23</v>
      </c>
      <c r="L22" s="32">
        <v>0</v>
      </c>
      <c r="M22" s="32">
        <v>1</v>
      </c>
      <c r="N22" s="32">
        <v>0</v>
      </c>
      <c r="O22" s="32">
        <v>7</v>
      </c>
      <c r="P22" s="32">
        <v>7</v>
      </c>
      <c r="Q22" s="34">
        <v>0</v>
      </c>
      <c r="R22" s="34">
        <v>0</v>
      </c>
      <c r="S22" s="34">
        <v>0</v>
      </c>
      <c r="T22" s="34">
        <v>0</v>
      </c>
      <c r="U22" s="34">
        <v>0</v>
      </c>
      <c r="V22" s="34">
        <v>0</v>
      </c>
      <c r="W22" s="34">
        <v>0</v>
      </c>
      <c r="X22" s="34">
        <v>0</v>
      </c>
      <c r="Y22" s="34">
        <v>0</v>
      </c>
      <c r="Z22" s="34">
        <v>0</v>
      </c>
      <c r="AA22" s="34">
        <v>0</v>
      </c>
      <c r="AB22" s="34">
        <v>0</v>
      </c>
      <c r="AC22" s="32">
        <v>0</v>
      </c>
      <c r="AD22" s="32">
        <v>0</v>
      </c>
      <c r="AE22" s="32">
        <v>0</v>
      </c>
      <c r="AF22" s="32">
        <v>0</v>
      </c>
      <c r="AG22" s="32">
        <v>0</v>
      </c>
      <c r="AH22" s="32">
        <v>0</v>
      </c>
      <c r="AI22" s="32">
        <v>0</v>
      </c>
      <c r="AJ22" s="32">
        <v>0</v>
      </c>
      <c r="AK22" s="32">
        <v>0</v>
      </c>
      <c r="AL22" s="34">
        <v>0</v>
      </c>
      <c r="AM22" s="34">
        <v>0</v>
      </c>
      <c r="AN22" s="34">
        <v>0</v>
      </c>
      <c r="AO22" s="32">
        <v>0</v>
      </c>
      <c r="AP22" s="32">
        <v>0</v>
      </c>
      <c r="AS22" s="42"/>
    </row>
    <row r="23" spans="1:499" s="28" customFormat="1" ht="30" customHeight="1">
      <c r="A23" s="365">
        <v>15</v>
      </c>
      <c r="B23" s="366" t="s">
        <v>688</v>
      </c>
      <c r="C23" s="43">
        <v>3</v>
      </c>
      <c r="D23" s="43">
        <v>3</v>
      </c>
      <c r="E23" s="43">
        <v>0</v>
      </c>
      <c r="F23" s="43">
        <v>0</v>
      </c>
      <c r="G23" s="43">
        <v>0</v>
      </c>
      <c r="H23" s="43">
        <v>0</v>
      </c>
      <c r="I23" s="43">
        <v>0</v>
      </c>
      <c r="J23" s="258">
        <v>19</v>
      </c>
      <c r="K23" s="43">
        <v>19</v>
      </c>
      <c r="L23" s="152">
        <v>19</v>
      </c>
      <c r="M23" s="152">
        <v>0</v>
      </c>
      <c r="N23" s="43">
        <v>0</v>
      </c>
      <c r="O23" s="43">
        <v>0</v>
      </c>
      <c r="P23" s="43">
        <v>0</v>
      </c>
      <c r="Q23" s="43">
        <v>0</v>
      </c>
      <c r="R23" s="43">
        <v>0</v>
      </c>
      <c r="S23" s="43">
        <v>0</v>
      </c>
      <c r="T23" s="43">
        <v>0</v>
      </c>
      <c r="U23" s="43">
        <v>0</v>
      </c>
      <c r="V23" s="43">
        <v>0</v>
      </c>
      <c r="W23" s="43">
        <v>0</v>
      </c>
      <c r="X23" s="43">
        <v>0</v>
      </c>
      <c r="Y23" s="43">
        <v>0</v>
      </c>
      <c r="Z23" s="43">
        <v>0</v>
      </c>
      <c r="AA23" s="43">
        <v>0</v>
      </c>
      <c r="AB23" s="43">
        <v>0</v>
      </c>
      <c r="AC23" s="43">
        <v>0</v>
      </c>
      <c r="AD23" s="43">
        <v>0</v>
      </c>
      <c r="AE23" s="43">
        <v>0</v>
      </c>
      <c r="AF23" s="43">
        <v>0</v>
      </c>
      <c r="AG23" s="43">
        <v>0</v>
      </c>
      <c r="AH23" s="43">
        <v>0</v>
      </c>
      <c r="AI23" s="43">
        <v>0</v>
      </c>
      <c r="AJ23" s="43">
        <v>0</v>
      </c>
      <c r="AK23" s="43">
        <v>0</v>
      </c>
      <c r="AL23" s="43">
        <v>0</v>
      </c>
      <c r="AM23" s="43">
        <v>0</v>
      </c>
      <c r="AN23" s="43">
        <v>0</v>
      </c>
      <c r="AO23" s="43">
        <v>15</v>
      </c>
      <c r="AP23" s="43">
        <v>15</v>
      </c>
    </row>
    <row r="24" spans="1:499" s="28" customFormat="1" ht="30" customHeight="1" thickBot="1">
      <c r="A24" s="356">
        <v>16</v>
      </c>
      <c r="B24" s="300" t="s">
        <v>689</v>
      </c>
      <c r="C24" s="102">
        <v>2</v>
      </c>
      <c r="D24" s="102">
        <v>2</v>
      </c>
      <c r="E24" s="102"/>
      <c r="F24" s="102"/>
      <c r="G24" s="102"/>
      <c r="H24" s="102"/>
      <c r="I24" s="102"/>
      <c r="J24" s="303">
        <v>22</v>
      </c>
      <c r="K24" s="102">
        <v>0</v>
      </c>
      <c r="L24" s="169">
        <v>22</v>
      </c>
      <c r="M24" s="169">
        <v>14</v>
      </c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>
        <v>1</v>
      </c>
      <c r="AD24" s="102"/>
      <c r="AE24" s="102"/>
      <c r="AF24" s="102"/>
      <c r="AG24" s="102"/>
      <c r="AH24" s="102"/>
      <c r="AI24" s="102"/>
      <c r="AJ24" s="102"/>
      <c r="AK24" s="102"/>
      <c r="AL24" s="102"/>
      <c r="AM24" s="102"/>
      <c r="AN24" s="102"/>
      <c r="AO24" s="102"/>
      <c r="AP24" s="102"/>
    </row>
    <row r="25" spans="1:499" s="137" customFormat="1" ht="30" customHeight="1" thickBot="1">
      <c r="B25" s="299" t="s">
        <v>30</v>
      </c>
      <c r="C25" s="302">
        <f>SUM(C9:C24)</f>
        <v>31</v>
      </c>
      <c r="D25" s="302">
        <f t="shared" ref="D25:I25" si="0">SUM(D9:D24)</f>
        <v>31</v>
      </c>
      <c r="E25" s="302">
        <f t="shared" si="0"/>
        <v>1</v>
      </c>
      <c r="F25" s="302">
        <f t="shared" si="0"/>
        <v>0</v>
      </c>
      <c r="G25" s="302">
        <f t="shared" si="0"/>
        <v>0</v>
      </c>
      <c r="H25" s="302">
        <f t="shared" si="0"/>
        <v>0</v>
      </c>
      <c r="I25" s="302">
        <f t="shared" si="0"/>
        <v>0</v>
      </c>
      <c r="J25" s="302">
        <f t="shared" ref="J25" si="1">SUM(J9:J24)</f>
        <v>218</v>
      </c>
      <c r="K25" s="302">
        <f t="shared" ref="K25" si="2">SUM(K9:K24)</f>
        <v>179</v>
      </c>
      <c r="L25" s="302">
        <f t="shared" ref="L25" si="3">SUM(L9:L24)</f>
        <v>69</v>
      </c>
      <c r="M25" s="302">
        <f t="shared" ref="M25" si="4">SUM(M9:M24)</f>
        <v>47</v>
      </c>
      <c r="N25" s="302">
        <f t="shared" ref="N25:O25" si="5">SUM(N9:N24)</f>
        <v>53</v>
      </c>
      <c r="O25" s="302">
        <f t="shared" si="5"/>
        <v>54</v>
      </c>
      <c r="P25" s="302">
        <f t="shared" ref="P25" si="6">SUM(P9:P24)</f>
        <v>45</v>
      </c>
      <c r="Q25" s="302">
        <f t="shared" ref="Q25" si="7">SUM(Q9:Q24)</f>
        <v>4</v>
      </c>
      <c r="R25" s="302" t="e">
        <f t="shared" ref="R25" si="8">SUM(R9:R24)</f>
        <v>#DIV/0!</v>
      </c>
      <c r="S25" s="302">
        <f t="shared" ref="S25" si="9">SUM(S9:S24)</f>
        <v>5</v>
      </c>
      <c r="T25" s="302" t="e">
        <f t="shared" ref="T25:U25" si="10">SUM(T9:T24)</f>
        <v>#DIV/0!</v>
      </c>
      <c r="U25" s="302">
        <f t="shared" si="10"/>
        <v>23</v>
      </c>
      <c r="V25" s="302" t="e">
        <f t="shared" ref="V25" si="11">SUM(V9:V24)</f>
        <v>#DIV/0!</v>
      </c>
      <c r="W25" s="302">
        <f t="shared" ref="W25" si="12">SUM(W9:W24)</f>
        <v>4</v>
      </c>
      <c r="X25" s="302">
        <f t="shared" ref="X25" si="13">SUM(X9:X24)</f>
        <v>15</v>
      </c>
      <c r="Y25" s="302">
        <f t="shared" ref="Y25" si="14">SUM(Y9:Y24)</f>
        <v>4</v>
      </c>
      <c r="Z25" s="302">
        <f t="shared" ref="Z25:AA25" si="15">SUM(Z9:Z24)</f>
        <v>2</v>
      </c>
      <c r="AA25" s="302">
        <f t="shared" si="15"/>
        <v>5</v>
      </c>
      <c r="AB25" s="302">
        <f t="shared" ref="AB25" si="16">SUM(AB9:AB24)</f>
        <v>1</v>
      </c>
      <c r="AC25" s="302">
        <f t="shared" ref="AC25" si="17">SUM(AC9:AC24)</f>
        <v>10</v>
      </c>
      <c r="AD25" s="302">
        <f t="shared" ref="AD25" si="18">SUM(AD9:AD24)</f>
        <v>0</v>
      </c>
      <c r="AE25" s="302">
        <f t="shared" ref="AE25" si="19">SUM(AE9:AE24)</f>
        <v>2</v>
      </c>
      <c r="AF25" s="302">
        <f t="shared" ref="AF25:AG25" si="20">SUM(AF9:AF24)</f>
        <v>1</v>
      </c>
      <c r="AG25" s="302">
        <f t="shared" si="20"/>
        <v>1</v>
      </c>
      <c r="AH25" s="302">
        <f t="shared" ref="AH25" si="21">SUM(AH9:AH24)</f>
        <v>3</v>
      </c>
      <c r="AI25" s="302">
        <f t="shared" ref="AI25" si="22">SUM(AI9:AI24)</f>
        <v>1</v>
      </c>
      <c r="AJ25" s="302">
        <f t="shared" ref="AJ25" si="23">SUM(AJ9:AJ24)</f>
        <v>5</v>
      </c>
      <c r="AK25" s="302">
        <f t="shared" ref="AK25" si="24">SUM(AK9:AK24)</f>
        <v>0</v>
      </c>
      <c r="AL25" s="302">
        <f t="shared" ref="AL25:AM25" si="25">SUM(AL9:AL24)</f>
        <v>0</v>
      </c>
      <c r="AM25" s="302">
        <f t="shared" si="25"/>
        <v>1</v>
      </c>
      <c r="AN25" s="302">
        <f t="shared" ref="AN25" si="26">SUM(AN9:AN24)</f>
        <v>0</v>
      </c>
      <c r="AO25" s="302">
        <f t="shared" ref="AO25" si="27">SUM(AO9:AO24)</f>
        <v>90</v>
      </c>
      <c r="AP25" s="302">
        <f t="shared" ref="AP25" si="28">SUM(AP9:AP24)</f>
        <v>90</v>
      </c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136"/>
      <c r="BE25" s="136"/>
      <c r="BF25" s="136"/>
      <c r="BG25" s="136"/>
      <c r="BH25" s="136"/>
      <c r="BI25" s="136"/>
      <c r="BJ25" s="136"/>
      <c r="BK25" s="136"/>
      <c r="BL25" s="136"/>
      <c r="BM25" s="136"/>
      <c r="BN25" s="136"/>
      <c r="BO25" s="136"/>
      <c r="BP25" s="136"/>
      <c r="BQ25" s="136"/>
      <c r="BR25" s="136"/>
      <c r="BS25" s="136"/>
      <c r="BT25" s="136"/>
      <c r="BU25" s="136"/>
      <c r="BV25" s="136"/>
      <c r="BW25" s="136"/>
      <c r="BX25" s="136"/>
      <c r="BY25" s="136"/>
      <c r="BZ25" s="136"/>
      <c r="CA25" s="136"/>
      <c r="CB25" s="136"/>
      <c r="CC25" s="136"/>
      <c r="CD25" s="136"/>
      <c r="CE25" s="136"/>
      <c r="CF25" s="136"/>
      <c r="CG25" s="136"/>
      <c r="CH25" s="136"/>
      <c r="CI25" s="136"/>
      <c r="CJ25" s="136"/>
      <c r="CK25" s="136"/>
      <c r="CL25" s="136"/>
      <c r="CM25" s="136"/>
      <c r="CN25" s="136"/>
      <c r="CO25" s="136"/>
      <c r="CP25" s="136"/>
      <c r="CQ25" s="136"/>
      <c r="CR25" s="136"/>
      <c r="CS25" s="136"/>
      <c r="CT25" s="136"/>
      <c r="CU25" s="136"/>
      <c r="CV25" s="136"/>
      <c r="CW25" s="136"/>
      <c r="CX25" s="136"/>
      <c r="CY25" s="136"/>
      <c r="CZ25" s="136"/>
      <c r="DA25" s="136"/>
      <c r="DB25" s="136"/>
      <c r="DC25" s="136"/>
      <c r="DD25" s="136"/>
      <c r="DE25" s="136"/>
      <c r="DF25" s="136"/>
      <c r="DG25" s="136"/>
      <c r="DH25" s="136"/>
      <c r="DI25" s="136"/>
      <c r="DJ25" s="136"/>
      <c r="DK25" s="136"/>
      <c r="DL25" s="136"/>
      <c r="DM25" s="136"/>
      <c r="DN25" s="136"/>
      <c r="DO25" s="136"/>
      <c r="DP25" s="136"/>
      <c r="DQ25" s="136"/>
      <c r="DR25" s="136"/>
      <c r="DS25" s="136"/>
      <c r="DT25" s="136"/>
      <c r="DU25" s="136"/>
      <c r="DV25" s="136"/>
      <c r="DW25" s="136"/>
      <c r="DX25" s="136"/>
      <c r="DY25" s="136"/>
      <c r="DZ25" s="136"/>
      <c r="EA25" s="136"/>
      <c r="EB25" s="136"/>
      <c r="EC25" s="136"/>
      <c r="ED25" s="136"/>
      <c r="EE25" s="136"/>
      <c r="EF25" s="136"/>
      <c r="EG25" s="136"/>
      <c r="EH25" s="136"/>
      <c r="EI25" s="136"/>
      <c r="EJ25" s="136"/>
      <c r="EK25" s="136"/>
      <c r="EL25" s="136"/>
      <c r="EM25" s="136"/>
      <c r="EN25" s="136"/>
      <c r="EO25" s="136"/>
      <c r="EP25" s="136"/>
      <c r="EQ25" s="136"/>
      <c r="ER25" s="136"/>
      <c r="ES25" s="136"/>
      <c r="ET25" s="136"/>
      <c r="EU25" s="136"/>
      <c r="EV25" s="136"/>
      <c r="EW25" s="136"/>
      <c r="EX25" s="136"/>
      <c r="EY25" s="136"/>
      <c r="EZ25" s="136"/>
      <c r="FA25" s="136"/>
      <c r="FB25" s="136"/>
      <c r="FC25" s="136"/>
      <c r="FD25" s="136"/>
      <c r="FE25" s="136"/>
      <c r="FF25" s="136"/>
      <c r="FG25" s="136"/>
      <c r="FH25" s="136"/>
      <c r="FI25" s="136"/>
      <c r="FJ25" s="136"/>
      <c r="FK25" s="136"/>
      <c r="FL25" s="136"/>
      <c r="FM25" s="136"/>
      <c r="FN25" s="136"/>
      <c r="FO25" s="136"/>
      <c r="FP25" s="136"/>
      <c r="FQ25" s="136"/>
      <c r="FR25" s="136"/>
      <c r="FS25" s="136"/>
      <c r="FT25" s="136"/>
      <c r="FU25" s="136"/>
      <c r="FV25" s="136"/>
      <c r="FW25" s="136"/>
      <c r="FX25" s="136"/>
      <c r="FY25" s="136"/>
      <c r="FZ25" s="136"/>
      <c r="GA25" s="136"/>
      <c r="GB25" s="136"/>
      <c r="GC25" s="136"/>
      <c r="GD25" s="136"/>
      <c r="GE25" s="136"/>
      <c r="GF25" s="136"/>
      <c r="GG25" s="136"/>
      <c r="GH25" s="136"/>
      <c r="GI25" s="136"/>
      <c r="GJ25" s="136"/>
      <c r="GK25" s="136"/>
      <c r="GL25" s="136"/>
      <c r="GM25" s="136"/>
      <c r="GN25" s="136"/>
      <c r="GO25" s="136"/>
      <c r="GP25" s="136"/>
      <c r="GQ25" s="136"/>
      <c r="GR25" s="136"/>
      <c r="GS25" s="136"/>
      <c r="GT25" s="136"/>
      <c r="GU25" s="136"/>
      <c r="GV25" s="136"/>
      <c r="GW25" s="136"/>
      <c r="GX25" s="136"/>
      <c r="GY25" s="136"/>
      <c r="GZ25" s="136"/>
      <c r="HA25" s="136"/>
      <c r="HB25" s="136"/>
      <c r="HC25" s="136"/>
      <c r="HD25" s="136"/>
      <c r="HE25" s="136"/>
      <c r="HF25" s="136"/>
      <c r="HG25" s="136"/>
      <c r="HH25" s="136"/>
      <c r="HI25" s="136"/>
      <c r="HJ25" s="136"/>
      <c r="HK25" s="136"/>
      <c r="HL25" s="136"/>
      <c r="HM25" s="136"/>
      <c r="HN25" s="136"/>
      <c r="HO25" s="136"/>
      <c r="HP25" s="136"/>
      <c r="HQ25" s="136"/>
      <c r="HR25" s="136"/>
      <c r="HS25" s="136"/>
      <c r="HT25" s="136"/>
      <c r="HU25" s="136"/>
      <c r="HV25" s="136"/>
      <c r="HW25" s="136"/>
      <c r="HX25" s="136"/>
      <c r="HY25" s="136"/>
      <c r="HZ25" s="136"/>
      <c r="IA25" s="136"/>
      <c r="IB25" s="136"/>
      <c r="IC25" s="136"/>
      <c r="ID25" s="136"/>
      <c r="IE25" s="136"/>
      <c r="IF25" s="136"/>
      <c r="IG25" s="136"/>
      <c r="IH25" s="136"/>
      <c r="II25" s="136"/>
      <c r="IJ25" s="136"/>
      <c r="IK25" s="136"/>
      <c r="IL25" s="136"/>
      <c r="IM25" s="136"/>
      <c r="IN25" s="136"/>
      <c r="IO25" s="136"/>
      <c r="IP25" s="136"/>
      <c r="IQ25" s="136"/>
      <c r="IR25" s="136"/>
      <c r="IS25" s="136"/>
      <c r="IT25" s="136"/>
      <c r="IU25" s="136"/>
      <c r="IV25" s="136"/>
      <c r="IW25" s="136"/>
      <c r="IX25" s="136"/>
      <c r="IY25" s="136"/>
      <c r="IZ25" s="136"/>
      <c r="JA25" s="136"/>
      <c r="JB25" s="136"/>
      <c r="JC25" s="136"/>
      <c r="JD25" s="136"/>
      <c r="JE25" s="136"/>
      <c r="JF25" s="136"/>
      <c r="JG25" s="136"/>
      <c r="JH25" s="136"/>
      <c r="JI25" s="136"/>
      <c r="JJ25" s="136"/>
      <c r="JK25" s="136"/>
      <c r="JL25" s="136"/>
      <c r="JM25" s="136"/>
      <c r="JN25" s="136"/>
      <c r="JO25" s="136"/>
      <c r="JP25" s="136"/>
      <c r="JQ25" s="136"/>
      <c r="JR25" s="136"/>
      <c r="JS25" s="136"/>
      <c r="JT25" s="136"/>
      <c r="JU25" s="136"/>
      <c r="JV25" s="136"/>
      <c r="JW25" s="136"/>
      <c r="JX25" s="136"/>
      <c r="JY25" s="136"/>
      <c r="JZ25" s="136"/>
      <c r="KA25" s="136"/>
      <c r="KB25" s="136"/>
      <c r="KC25" s="136"/>
      <c r="KD25" s="136"/>
      <c r="KE25" s="136"/>
      <c r="KF25" s="136"/>
      <c r="KG25" s="136"/>
      <c r="KH25" s="136"/>
      <c r="KI25" s="136"/>
      <c r="KJ25" s="136"/>
      <c r="KK25" s="136"/>
      <c r="KL25" s="136"/>
      <c r="KM25" s="136"/>
      <c r="KN25" s="136"/>
      <c r="KO25" s="136"/>
      <c r="KP25" s="136"/>
      <c r="KQ25" s="136"/>
      <c r="KR25" s="136"/>
      <c r="KS25" s="136"/>
      <c r="KT25" s="136"/>
      <c r="KU25" s="136"/>
      <c r="KV25" s="136"/>
      <c r="KW25" s="136"/>
      <c r="KX25" s="136"/>
      <c r="KY25" s="136"/>
      <c r="KZ25" s="136"/>
      <c r="LA25" s="136"/>
      <c r="LB25" s="136"/>
      <c r="LC25" s="136"/>
      <c r="LD25" s="136"/>
      <c r="LE25" s="136"/>
      <c r="LF25" s="136"/>
      <c r="LG25" s="136"/>
      <c r="LH25" s="136"/>
      <c r="LI25" s="136"/>
      <c r="LJ25" s="136"/>
      <c r="LK25" s="136"/>
      <c r="LL25" s="136"/>
      <c r="LM25" s="136"/>
      <c r="LN25" s="136"/>
      <c r="LO25" s="136"/>
      <c r="LP25" s="136"/>
      <c r="LQ25" s="136"/>
      <c r="LR25" s="136"/>
      <c r="LS25" s="136"/>
      <c r="LT25" s="136"/>
      <c r="LU25" s="136"/>
      <c r="LV25" s="136"/>
      <c r="LW25" s="136"/>
      <c r="LX25" s="136"/>
      <c r="LY25" s="136"/>
      <c r="LZ25" s="136"/>
      <c r="MA25" s="136"/>
      <c r="MB25" s="136"/>
      <c r="MC25" s="136"/>
      <c r="MD25" s="136"/>
      <c r="ME25" s="136"/>
      <c r="MF25" s="136"/>
      <c r="MG25" s="136"/>
      <c r="MH25" s="136"/>
      <c r="MI25" s="136"/>
      <c r="MJ25" s="136"/>
      <c r="MK25" s="136"/>
      <c r="ML25" s="136"/>
      <c r="MM25" s="136"/>
      <c r="MN25" s="136"/>
      <c r="MO25" s="136"/>
      <c r="MP25" s="136"/>
      <c r="MQ25" s="136"/>
      <c r="MR25" s="136"/>
      <c r="MS25" s="136"/>
      <c r="MT25" s="136"/>
      <c r="MU25" s="136"/>
      <c r="MV25" s="136"/>
      <c r="MW25" s="136"/>
      <c r="MX25" s="136"/>
      <c r="MY25" s="136"/>
      <c r="MZ25" s="136"/>
      <c r="NA25" s="136"/>
      <c r="NB25" s="136"/>
      <c r="NC25" s="136"/>
      <c r="ND25" s="136"/>
      <c r="NE25" s="136"/>
      <c r="NF25" s="136"/>
      <c r="NG25" s="136"/>
      <c r="NH25" s="136"/>
      <c r="NI25" s="136"/>
      <c r="NJ25" s="136"/>
      <c r="NK25" s="136"/>
      <c r="NL25" s="136"/>
      <c r="NM25" s="136"/>
      <c r="NN25" s="136"/>
      <c r="NO25" s="136"/>
      <c r="NP25" s="136"/>
      <c r="NQ25" s="136"/>
      <c r="NR25" s="136"/>
      <c r="NS25" s="136"/>
      <c r="NT25" s="136"/>
      <c r="NU25" s="136"/>
      <c r="NV25" s="136"/>
      <c r="NW25" s="136"/>
      <c r="NX25" s="136"/>
      <c r="NY25" s="136"/>
      <c r="NZ25" s="136"/>
      <c r="OA25" s="136"/>
      <c r="OB25" s="136"/>
      <c r="OC25" s="136"/>
      <c r="OD25" s="136"/>
      <c r="OE25" s="136"/>
      <c r="OF25" s="136"/>
      <c r="OG25" s="136"/>
      <c r="OH25" s="136"/>
      <c r="OI25" s="136"/>
      <c r="OJ25" s="136"/>
      <c r="OK25" s="136"/>
      <c r="OL25" s="136"/>
      <c r="OM25" s="136"/>
      <c r="ON25" s="136"/>
      <c r="OO25" s="136"/>
      <c r="OP25" s="136"/>
      <c r="OQ25" s="136"/>
      <c r="OR25" s="136"/>
      <c r="OS25" s="136"/>
      <c r="OT25" s="136"/>
      <c r="OU25" s="136"/>
      <c r="OV25" s="136"/>
      <c r="OW25" s="136"/>
      <c r="OX25" s="136"/>
      <c r="OY25" s="136"/>
      <c r="OZ25" s="136"/>
      <c r="PA25" s="136"/>
      <c r="PB25" s="136"/>
      <c r="PC25" s="136"/>
      <c r="PD25" s="136"/>
      <c r="PE25" s="136"/>
      <c r="PF25" s="136"/>
      <c r="PG25" s="136"/>
      <c r="PH25" s="136"/>
      <c r="PI25" s="136"/>
      <c r="PJ25" s="136"/>
      <c r="PK25" s="136"/>
      <c r="PL25" s="136"/>
      <c r="PM25" s="136"/>
      <c r="PN25" s="136"/>
      <c r="PO25" s="136"/>
      <c r="PP25" s="136"/>
      <c r="PQ25" s="136"/>
      <c r="PR25" s="136"/>
      <c r="PS25" s="136"/>
      <c r="PT25" s="136"/>
      <c r="PU25" s="136"/>
      <c r="PV25" s="136"/>
      <c r="PW25" s="136"/>
      <c r="PX25" s="136"/>
      <c r="PY25" s="136"/>
      <c r="PZ25" s="136"/>
      <c r="QA25" s="136"/>
      <c r="QB25" s="136"/>
      <c r="QC25" s="136"/>
      <c r="QD25" s="136"/>
      <c r="QE25" s="136"/>
      <c r="QF25" s="136"/>
      <c r="QG25" s="136"/>
      <c r="QH25" s="136"/>
      <c r="QI25" s="136"/>
      <c r="QJ25" s="136"/>
      <c r="QK25" s="136"/>
      <c r="QL25" s="136"/>
      <c r="QM25" s="136"/>
      <c r="QN25" s="136"/>
      <c r="QO25" s="136"/>
      <c r="QP25" s="136"/>
      <c r="QQ25" s="136"/>
      <c r="QR25" s="136"/>
      <c r="QS25" s="136"/>
      <c r="QT25" s="136"/>
      <c r="QU25" s="136"/>
      <c r="QV25" s="136"/>
      <c r="QW25" s="136"/>
      <c r="QX25" s="136"/>
      <c r="QY25" s="136"/>
      <c r="QZ25" s="136"/>
      <c r="RA25" s="136"/>
      <c r="RB25" s="136"/>
      <c r="RC25" s="136"/>
      <c r="RD25" s="136"/>
      <c r="RE25" s="136"/>
      <c r="RF25" s="136"/>
      <c r="RG25" s="136"/>
      <c r="RH25" s="136"/>
      <c r="RI25" s="136"/>
      <c r="RJ25" s="136"/>
      <c r="RK25" s="136"/>
      <c r="RL25" s="136"/>
      <c r="RM25" s="136"/>
      <c r="RN25" s="136"/>
      <c r="RO25" s="136"/>
      <c r="RP25" s="136"/>
      <c r="RQ25" s="136"/>
      <c r="RR25" s="136"/>
      <c r="RS25" s="136"/>
      <c r="RT25" s="136"/>
      <c r="RU25" s="136"/>
      <c r="RV25" s="136"/>
      <c r="RW25" s="136"/>
      <c r="RX25" s="136"/>
      <c r="RY25" s="136"/>
      <c r="RZ25" s="136"/>
      <c r="SA25" s="136"/>
      <c r="SB25" s="136"/>
      <c r="SC25" s="136"/>
      <c r="SD25" s="136"/>
      <c r="SE25" s="136"/>
    </row>
    <row r="26" spans="1:499" s="122" customFormat="1" ht="39.6" customHeight="1">
      <c r="A26" s="142"/>
      <c r="B26" s="304"/>
      <c r="C26" s="1186"/>
      <c r="D26" s="1186"/>
      <c r="E26" s="1186"/>
      <c r="W26" s="142"/>
      <c r="Z26" s="142"/>
    </row>
    <row r="27" spans="1:499" s="122" customFormat="1" ht="14.25" customHeight="1">
      <c r="A27" s="1186"/>
      <c r="B27" s="1186"/>
      <c r="C27" s="121"/>
      <c r="T27" s="140"/>
      <c r="U27" s="140"/>
      <c r="V27" s="140"/>
      <c r="W27" s="1186"/>
      <c r="X27" s="1186"/>
      <c r="Y27" s="1186"/>
      <c r="Z27" s="1186"/>
      <c r="AA27" s="1186"/>
      <c r="AB27" s="1186"/>
      <c r="AM27" s="140"/>
      <c r="AN27" s="140"/>
    </row>
    <row r="28" spans="1:499" s="122" customFormat="1" ht="14.25" customHeight="1">
      <c r="A28" s="121"/>
      <c r="C28" s="121"/>
      <c r="T28" s="140"/>
      <c r="U28" s="140"/>
      <c r="V28" s="140"/>
      <c r="W28" s="121"/>
      <c r="Z28" s="121"/>
      <c r="AM28" s="140"/>
      <c r="AN28" s="140"/>
    </row>
    <row r="29" spans="1:499" s="122" customFormat="1" ht="24" customHeight="1">
      <c r="A29" s="121"/>
      <c r="C29" s="154"/>
      <c r="N29" s="154"/>
      <c r="T29" s="140"/>
      <c r="U29" s="140"/>
      <c r="V29" s="140"/>
      <c r="W29" s="121"/>
      <c r="Z29" s="121"/>
      <c r="AE29" s="154"/>
      <c r="AF29" s="154"/>
      <c r="AG29" s="154"/>
      <c r="AI29" s="154"/>
      <c r="AJ29" s="154"/>
      <c r="AK29" s="154"/>
      <c r="AM29" s="140"/>
      <c r="AN29" s="140"/>
    </row>
    <row r="30" spans="1:499" s="122" customFormat="1" ht="13.5" customHeight="1">
      <c r="A30" s="154"/>
      <c r="C30" s="143"/>
      <c r="N30" s="143"/>
      <c r="S30" s="154"/>
      <c r="T30" s="140"/>
      <c r="U30" s="140"/>
      <c r="V30" s="140"/>
      <c r="W30" s="154"/>
      <c r="Z30" s="154"/>
      <c r="AE30" s="143"/>
      <c r="AF30" s="143"/>
      <c r="AG30" s="143"/>
      <c r="AI30" s="143"/>
      <c r="AJ30" s="143"/>
      <c r="AK30" s="143"/>
      <c r="AL30" s="154"/>
      <c r="AM30" s="140"/>
      <c r="AN30" s="140"/>
    </row>
    <row r="31" spans="1:499" s="122" customFormat="1" ht="24" customHeight="1">
      <c r="A31" s="143"/>
      <c r="S31" s="143"/>
      <c r="T31" s="140"/>
      <c r="U31" s="140"/>
      <c r="V31" s="140"/>
      <c r="W31" s="143"/>
      <c r="Z31" s="143"/>
      <c r="AL31" s="143"/>
      <c r="AM31" s="140"/>
      <c r="AN31" s="140"/>
    </row>
    <row r="32" spans="1:499" s="122" customFormat="1">
      <c r="A32" s="144"/>
      <c r="S32" s="144"/>
      <c r="T32" s="140"/>
      <c r="U32" s="140"/>
      <c r="V32" s="140"/>
      <c r="W32" s="144"/>
      <c r="Z32" s="144"/>
      <c r="AL32" s="120"/>
      <c r="AM32" s="140"/>
      <c r="AN32" s="140"/>
    </row>
    <row r="33" spans="20:40" s="122" customFormat="1">
      <c r="T33" s="140"/>
      <c r="U33" s="140"/>
      <c r="V33" s="140"/>
      <c r="AL33" s="5"/>
      <c r="AM33" s="140"/>
      <c r="AN33" s="140"/>
    </row>
    <row r="34" spans="20:40" s="122" customFormat="1"/>
    <row r="35" spans="20:40" s="122" customFormat="1"/>
    <row r="36" spans="20:40" s="122" customFormat="1"/>
    <row r="37" spans="20:40" s="122" customFormat="1"/>
    <row r="38" spans="20:40" s="122" customFormat="1"/>
    <row r="39" spans="20:40" s="122" customFormat="1"/>
    <row r="40" spans="20:40" s="122" customFormat="1"/>
    <row r="41" spans="20:40" s="122" customFormat="1"/>
    <row r="42" spans="20:40" s="122" customFormat="1"/>
    <row r="43" spans="20:40" s="122" customFormat="1"/>
    <row r="44" spans="20:40" s="122" customFormat="1"/>
    <row r="45" spans="20:40" s="122" customFormat="1"/>
    <row r="46" spans="20:40" s="122" customFormat="1"/>
    <row r="47" spans="20:40" s="122" customFormat="1"/>
    <row r="48" spans="20:40" s="122" customFormat="1"/>
    <row r="49" s="122" customFormat="1"/>
    <row r="50" s="122" customFormat="1"/>
    <row r="51" s="122" customFormat="1"/>
    <row r="52" s="122" customFormat="1"/>
    <row r="53" s="122" customFormat="1"/>
    <row r="54" s="122" customFormat="1"/>
    <row r="55" s="122" customFormat="1"/>
    <row r="56" s="122" customFormat="1"/>
    <row r="57" s="122" customFormat="1"/>
    <row r="58" s="122" customFormat="1"/>
    <row r="59" s="122" customFormat="1"/>
    <row r="60" s="122" customFormat="1"/>
    <row r="61" s="122" customFormat="1"/>
    <row r="62" s="122" customFormat="1"/>
    <row r="63" s="122" customFormat="1"/>
    <row r="64" s="122" customFormat="1"/>
    <row r="65" s="122" customFormat="1"/>
    <row r="66" s="122" customFormat="1"/>
    <row r="67" s="122" customFormat="1"/>
    <row r="68" s="122" customFormat="1"/>
    <row r="69" s="122" customFormat="1"/>
    <row r="70" s="122" customFormat="1"/>
    <row r="71" s="122" customFormat="1"/>
    <row r="72" s="122" customFormat="1"/>
    <row r="73" s="122" customFormat="1"/>
    <row r="74" s="122" customFormat="1"/>
    <row r="75" s="122" customFormat="1"/>
    <row r="76" s="122" customFormat="1"/>
    <row r="77" s="122" customFormat="1"/>
    <row r="78" s="122" customFormat="1"/>
    <row r="79" s="122" customFormat="1"/>
    <row r="80" s="122" customFormat="1"/>
    <row r="81" s="122" customFormat="1"/>
    <row r="82" s="122" customFormat="1"/>
    <row r="83" s="122" customFormat="1"/>
    <row r="84" s="122" customFormat="1"/>
    <row r="85" s="122" customFormat="1"/>
    <row r="86" s="122" customFormat="1"/>
    <row r="87" s="122" customFormat="1"/>
    <row r="88" s="122" customFormat="1"/>
    <row r="89" s="122" customFormat="1"/>
    <row r="90" s="122" customFormat="1"/>
    <row r="91" s="122" customFormat="1"/>
    <row r="92" s="122" customFormat="1"/>
    <row r="93" s="122" customFormat="1"/>
    <row r="94" s="122" customFormat="1"/>
    <row r="95" s="122" customFormat="1"/>
    <row r="96" s="122" customFormat="1"/>
    <row r="97" s="122" customFormat="1"/>
    <row r="98" s="122" customFormat="1"/>
    <row r="99" s="122" customFormat="1"/>
    <row r="100" s="122" customFormat="1"/>
    <row r="101" s="122" customFormat="1"/>
    <row r="102" s="122" customFormat="1"/>
    <row r="103" s="122" customFormat="1"/>
    <row r="104" s="122" customFormat="1"/>
  </sheetData>
  <mergeCells count="55">
    <mergeCell ref="N7:N8"/>
    <mergeCell ref="Y7:Y8"/>
    <mergeCell ref="M7:M8"/>
    <mergeCell ref="O6:P6"/>
    <mergeCell ref="O7:O8"/>
    <mergeCell ref="Q7:Q8"/>
    <mergeCell ref="C6:D6"/>
    <mergeCell ref="D7:D8"/>
    <mergeCell ref="C7:C8"/>
    <mergeCell ref="A27:B27"/>
    <mergeCell ref="I7:I8"/>
    <mergeCell ref="A6:A8"/>
    <mergeCell ref="B6:B8"/>
    <mergeCell ref="AL6:AN6"/>
    <mergeCell ref="Z7:Z8"/>
    <mergeCell ref="T6:V6"/>
    <mergeCell ref="AE6:AG6"/>
    <mergeCell ref="AB7:AB8"/>
    <mergeCell ref="AC7:AC8"/>
    <mergeCell ref="AG7:AG8"/>
    <mergeCell ref="T7:T8"/>
    <mergeCell ref="U7:U8"/>
    <mergeCell ref="V7:V8"/>
    <mergeCell ref="Z27:AB27"/>
    <mergeCell ref="AH6:AK6"/>
    <mergeCell ref="H7:H8"/>
    <mergeCell ref="E6:I6"/>
    <mergeCell ref="C26:E26"/>
    <mergeCell ref="AH7:AI7"/>
    <mergeCell ref="W6:Y6"/>
    <mergeCell ref="S7:S8"/>
    <mergeCell ref="AF7:AF8"/>
    <mergeCell ref="X7:X8"/>
    <mergeCell ref="W7:W8"/>
    <mergeCell ref="P7:P8"/>
    <mergeCell ref="AA7:AA8"/>
    <mergeCell ref="AJ7:AK7"/>
    <mergeCell ref="R7:R8"/>
    <mergeCell ref="W27:Y27"/>
    <mergeCell ref="AO6:AP6"/>
    <mergeCell ref="AP7:AP8"/>
    <mergeCell ref="E7:E8"/>
    <mergeCell ref="AO7:AO8"/>
    <mergeCell ref="J6:N6"/>
    <mergeCell ref="J7:J8"/>
    <mergeCell ref="AC6:AD6"/>
    <mergeCell ref="AE7:AE8"/>
    <mergeCell ref="Q6:S6"/>
    <mergeCell ref="K7:K8"/>
    <mergeCell ref="Z6:AB6"/>
    <mergeCell ref="AD7:AD8"/>
    <mergeCell ref="L7:L8"/>
    <mergeCell ref="F7:F8"/>
    <mergeCell ref="G7:G8"/>
    <mergeCell ref="AL7:AM7"/>
  </mergeCells>
  <printOptions horizontalCentered="1" verticalCentered="1"/>
  <pageMargins left="0" right="2.25" top="0" bottom="2.5" header="0.3" footer="0.3"/>
  <pageSetup paperSize="5" scale="45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B21"/>
  <sheetViews>
    <sheetView topLeftCell="A4" workbookViewId="0">
      <selection activeCell="A8" sqref="A8"/>
    </sheetView>
  </sheetViews>
  <sheetFormatPr defaultColWidth="8.6640625" defaultRowHeight="13.8"/>
  <cols>
    <col min="1" max="1" width="6.44140625" style="550" customWidth="1"/>
    <col min="2" max="2" width="21.44140625" style="550" customWidth="1"/>
    <col min="3" max="3" width="19.6640625" style="550" customWidth="1"/>
    <col min="4" max="12" width="8.6640625" style="550"/>
    <col min="13" max="15" width="14.5546875" style="550" customWidth="1"/>
    <col min="16" max="16" width="16.44140625" style="550" customWidth="1"/>
    <col min="17" max="18" width="14.5546875" style="550" customWidth="1"/>
    <col min="19" max="19" width="17.5546875" style="550" customWidth="1"/>
    <col min="20" max="20" width="12.109375" style="550" customWidth="1"/>
    <col min="21" max="21" width="8.6640625" style="550"/>
    <col min="22" max="22" width="11.6640625" style="550" customWidth="1"/>
    <col min="23" max="31" width="8.6640625" style="550"/>
    <col min="32" max="32" width="11.88671875" style="550" customWidth="1"/>
    <col min="33" max="41" width="8.6640625" style="550"/>
    <col min="42" max="42" width="15.6640625" style="550" customWidth="1"/>
    <col min="43" max="43" width="8.6640625" style="550"/>
    <col min="44" max="44" width="13.6640625" style="550" customWidth="1"/>
    <col min="45" max="45" width="14.33203125" style="550" customWidth="1"/>
    <col min="46" max="46" width="15.5546875" style="550" customWidth="1"/>
    <col min="47" max="47" width="13.88671875" style="550" customWidth="1"/>
    <col min="48" max="48" width="16.5546875" style="550" customWidth="1"/>
    <col min="49" max="49" width="12.44140625" style="550" customWidth="1"/>
    <col min="50" max="50" width="16.109375" style="550" customWidth="1"/>
    <col min="51" max="51" width="8.6640625" style="550"/>
    <col min="52" max="52" width="23.33203125" style="550" customWidth="1"/>
    <col min="53" max="53" width="18.6640625" style="550" customWidth="1"/>
    <col min="54" max="54" width="11.88671875" style="550" customWidth="1"/>
    <col min="55" max="62" width="8.6640625" style="550"/>
    <col min="63" max="63" width="11.109375" style="550" customWidth="1"/>
    <col min="64" max="64" width="12.88671875" style="550" bestFit="1" customWidth="1"/>
    <col min="65" max="65" width="15.6640625" style="550" customWidth="1"/>
    <col min="66" max="66" width="8.6640625" style="550"/>
    <col min="67" max="67" width="12.88671875" style="550" customWidth="1"/>
    <col min="68" max="68" width="15" style="550" customWidth="1"/>
    <col min="69" max="69" width="13.33203125" style="550" customWidth="1"/>
    <col min="70" max="70" width="14.5546875" style="550" customWidth="1"/>
    <col min="71" max="71" width="13.5546875" style="550" customWidth="1"/>
    <col min="72" max="72" width="8.6640625" style="550"/>
    <col min="73" max="73" width="18.33203125" style="550" customWidth="1"/>
    <col min="74" max="74" width="10" style="550" customWidth="1"/>
    <col min="75" max="76" width="11.5546875" style="550" customWidth="1"/>
    <col min="77" max="77" width="10.44140625" style="550" customWidth="1"/>
    <col min="78" max="78" width="14.88671875" style="550" customWidth="1"/>
    <col min="79" max="81" width="8.6640625" style="550"/>
    <col min="82" max="82" width="12.88671875" style="550" customWidth="1"/>
    <col min="83" max="84" width="8.6640625" style="550"/>
    <col min="85" max="85" width="11.5546875" style="550" customWidth="1"/>
    <col min="86" max="86" width="13.5546875" style="550" customWidth="1"/>
    <col min="87" max="87" width="12.44140625" style="550" customWidth="1"/>
    <col min="88" max="88" width="8.6640625" style="550"/>
    <col min="89" max="89" width="14.5546875" style="550" customWidth="1"/>
    <col min="90" max="90" width="18.88671875" style="550" customWidth="1"/>
    <col min="91" max="91" width="14.5546875" style="550" customWidth="1"/>
    <col min="92" max="92" width="15.109375" style="550" customWidth="1"/>
    <col min="93" max="93" width="19.109375" style="550" customWidth="1"/>
    <col min="94" max="94" width="8.6640625" style="550"/>
    <col min="95" max="95" width="18.5546875" style="550" customWidth="1"/>
    <col min="96" max="96" width="8.6640625" style="550"/>
    <col min="97" max="97" width="11.109375" style="550" customWidth="1"/>
    <col min="98" max="98" width="8.6640625" style="550"/>
    <col min="99" max="99" width="11.6640625" style="550" customWidth="1"/>
    <col min="100" max="100" width="13.109375" style="550" customWidth="1"/>
    <col min="101" max="103" width="8.6640625" style="550"/>
    <col min="104" max="104" width="11" style="550" customWidth="1"/>
    <col min="105" max="105" width="12.44140625" style="550" customWidth="1"/>
    <col min="106" max="106" width="15.109375" style="550" customWidth="1"/>
    <col min="107" max="107" width="13.5546875" style="550" customWidth="1"/>
    <col min="108" max="108" width="12" style="550" customWidth="1"/>
    <col min="109" max="109" width="12.88671875" style="550" customWidth="1"/>
    <col min="110" max="110" width="12.44140625" style="550" customWidth="1"/>
    <col min="111" max="111" width="13.88671875" style="550" customWidth="1"/>
    <col min="112" max="112" width="13.109375" style="550" customWidth="1"/>
    <col min="113" max="113" width="13.5546875" style="550" customWidth="1"/>
    <col min="114" max="114" width="20" style="550" customWidth="1"/>
    <col min="115" max="115" width="14.109375" style="550" customWidth="1"/>
    <col min="116" max="116" width="12.33203125" style="550" customWidth="1"/>
    <col min="117" max="117" width="12.44140625" style="550" customWidth="1"/>
    <col min="118" max="118" width="15.5546875" style="550" customWidth="1"/>
    <col min="119" max="119" width="14.33203125" style="550" customWidth="1"/>
    <col min="120" max="120" width="16" style="550" customWidth="1"/>
    <col min="121" max="121" width="8.88671875" style="550" customWidth="1"/>
    <col min="122" max="122" width="13.109375" style="550" customWidth="1"/>
    <col min="123" max="123" width="14.44140625" style="550" customWidth="1"/>
    <col min="124" max="125" width="8.6640625" style="550"/>
    <col min="126" max="126" width="10.109375" style="550" customWidth="1"/>
    <col min="127" max="127" width="13.109375" style="550" customWidth="1"/>
    <col min="128" max="128" width="12.33203125" style="550" customWidth="1"/>
    <col min="129" max="136" width="8.6640625" style="550"/>
    <col min="137" max="137" width="13.5546875" style="550" customWidth="1"/>
    <col min="138" max="138" width="11.109375" style="550" customWidth="1"/>
    <col min="139" max="139" width="8.6640625" style="550"/>
    <col min="140" max="140" width="13.6640625" style="550" customWidth="1"/>
    <col min="141" max="141" width="13.5546875" style="550" customWidth="1"/>
    <col min="142" max="142" width="15" style="550" customWidth="1"/>
    <col min="143" max="143" width="13.109375" style="550" customWidth="1"/>
    <col min="144" max="144" width="11.44140625" style="550" customWidth="1"/>
    <col min="145" max="145" width="12.33203125" style="550" customWidth="1"/>
    <col min="146" max="146" width="12.88671875" style="550" customWidth="1"/>
    <col min="147" max="147" width="11.44140625" style="550" customWidth="1"/>
    <col min="148" max="148" width="11.88671875" style="550" customWidth="1"/>
    <col min="149" max="149" width="12.88671875" style="550" customWidth="1"/>
    <col min="150" max="150" width="19.5546875" style="550" customWidth="1"/>
    <col min="151" max="151" width="13.88671875" style="550" customWidth="1"/>
    <col min="152" max="152" width="12.88671875" style="550" customWidth="1"/>
    <col min="153" max="153" width="16.5546875" style="550" customWidth="1"/>
    <col min="154" max="154" width="17.6640625" style="550" customWidth="1"/>
    <col min="155" max="155" width="17.5546875" style="550" customWidth="1"/>
    <col min="156" max="156" width="17" style="550" customWidth="1"/>
    <col min="157" max="157" width="12.109375" style="550" customWidth="1"/>
    <col min="158" max="158" width="13.6640625" style="550" customWidth="1"/>
    <col min="159" max="159" width="20.5546875" style="550" customWidth="1"/>
    <col min="160" max="160" width="12.5546875" style="550" customWidth="1"/>
    <col min="161" max="163" width="8.6640625" style="550"/>
    <col min="164" max="164" width="14.109375" style="550" customWidth="1"/>
    <col min="165" max="167" width="8.6640625" style="550"/>
    <col min="168" max="168" width="13.6640625" style="550" customWidth="1"/>
    <col min="169" max="169" width="12" style="550" customWidth="1"/>
    <col min="170" max="170" width="8.6640625" style="550"/>
    <col min="171" max="171" width="15.33203125" style="550" customWidth="1"/>
    <col min="172" max="172" width="13.109375" style="550" customWidth="1"/>
    <col min="173" max="173" width="8.6640625" style="550"/>
    <col min="174" max="174" width="9.109375" style="550" customWidth="1"/>
    <col min="175" max="175" width="13.109375" style="550" customWidth="1"/>
    <col min="176" max="176" width="12.109375" style="550" customWidth="1"/>
    <col min="177" max="180" width="8.6640625" style="550"/>
    <col min="181" max="181" width="11.33203125" style="550" customWidth="1"/>
    <col min="182" max="182" width="10" style="550" customWidth="1"/>
    <col min="183" max="183" width="8.6640625" style="550"/>
    <col min="184" max="184" width="17.109375" style="550" customWidth="1"/>
    <col min="185" max="16384" width="8.6640625" style="550"/>
  </cols>
  <sheetData>
    <row r="1" spans="1:184">
      <c r="A1" s="1193" t="s">
        <v>7</v>
      </c>
      <c r="B1" s="1195" t="s">
        <v>6</v>
      </c>
      <c r="C1" s="1196" t="s">
        <v>80</v>
      </c>
      <c r="D1" s="1196" t="s">
        <v>197</v>
      </c>
      <c r="E1" s="1194"/>
      <c r="F1" s="1194"/>
      <c r="G1" s="1196" t="s">
        <v>201</v>
      </c>
      <c r="H1" s="1194"/>
      <c r="I1" s="1194"/>
      <c r="J1" s="1196" t="s">
        <v>202</v>
      </c>
      <c r="K1" s="1194"/>
      <c r="L1" s="1194"/>
      <c r="M1" s="1196" t="s">
        <v>296</v>
      </c>
      <c r="N1" s="1196"/>
      <c r="O1" s="1196"/>
      <c r="P1" s="1196"/>
      <c r="Q1" s="1196"/>
      <c r="R1" s="1196"/>
      <c r="S1" s="1196"/>
      <c r="T1" s="1196" t="s">
        <v>979</v>
      </c>
      <c r="U1" s="1196"/>
      <c r="V1" s="1196"/>
      <c r="W1" s="1193" t="s">
        <v>82</v>
      </c>
      <c r="X1" s="1194"/>
      <c r="Y1" s="1194"/>
      <c r="Z1" s="1194"/>
      <c r="AA1" s="1194"/>
      <c r="AB1" s="1194"/>
      <c r="AC1" s="1194"/>
      <c r="AD1" s="1194"/>
      <c r="AE1" s="1194"/>
      <c r="AF1" s="1193" t="s">
        <v>980</v>
      </c>
      <c r="AG1" s="1193" t="s">
        <v>83</v>
      </c>
      <c r="AH1" s="1194"/>
      <c r="AI1" s="1194"/>
      <c r="AJ1" s="1194"/>
      <c r="AK1" s="1194"/>
      <c r="AL1" s="1194"/>
      <c r="AM1" s="1194"/>
      <c r="AN1" s="1194"/>
      <c r="AO1" s="1194"/>
      <c r="AP1" s="1193" t="s">
        <v>981</v>
      </c>
      <c r="AQ1" s="1193"/>
      <c r="AR1" s="1193"/>
      <c r="AS1" s="1193"/>
      <c r="AT1" s="1193"/>
      <c r="AU1" s="1193"/>
      <c r="AV1" s="1193"/>
      <c r="AW1" s="1193"/>
      <c r="AX1" s="1193"/>
      <c r="AY1" s="1193"/>
      <c r="AZ1" s="1193"/>
      <c r="BA1" s="1193"/>
      <c r="BB1" s="1193"/>
      <c r="BC1" s="1193" t="s">
        <v>319</v>
      </c>
      <c r="BD1" s="1194"/>
      <c r="BE1" s="1194"/>
      <c r="BF1" s="1193" t="s">
        <v>205</v>
      </c>
      <c r="BG1" s="1193"/>
      <c r="BH1" s="1193"/>
      <c r="BI1" s="1193"/>
      <c r="BJ1" s="1193"/>
      <c r="BK1" s="1193"/>
      <c r="BL1" s="1193"/>
      <c r="BM1" s="1193"/>
      <c r="BN1" s="1193"/>
      <c r="BO1" s="1193"/>
      <c r="BP1" s="1193"/>
      <c r="BQ1" s="1193"/>
      <c r="BR1" s="1193"/>
      <c r="BS1" s="1193"/>
      <c r="BT1" s="1193"/>
      <c r="BU1" s="1193"/>
      <c r="BV1" s="1193"/>
      <c r="BW1" s="1193"/>
      <c r="BX1" s="1193"/>
      <c r="BY1" s="1193"/>
      <c r="BZ1" s="547"/>
      <c r="CA1" s="1193" t="s">
        <v>982</v>
      </c>
      <c r="CB1" s="1193"/>
      <c r="CC1" s="1193"/>
      <c r="CD1" s="1193"/>
      <c r="CE1" s="1193"/>
      <c r="CF1" s="1193"/>
      <c r="CG1" s="1193"/>
      <c r="CH1" s="1193"/>
      <c r="CI1" s="1193"/>
      <c r="CJ1" s="1193"/>
      <c r="CK1" s="1196" t="s">
        <v>983</v>
      </c>
      <c r="CL1" s="1196"/>
      <c r="CM1" s="1196"/>
      <c r="CN1" s="1196"/>
      <c r="CO1" s="1196"/>
      <c r="CP1" s="1196"/>
      <c r="CQ1" s="1196"/>
      <c r="CR1" s="1196"/>
      <c r="CS1" s="1196"/>
      <c r="CT1" s="1196"/>
      <c r="CU1" s="1196"/>
      <c r="CV1" s="1196"/>
      <c r="CW1" s="1193" t="s">
        <v>210</v>
      </c>
      <c r="CX1" s="1194"/>
      <c r="CY1" s="1194"/>
      <c r="CZ1" s="1196" t="s">
        <v>211</v>
      </c>
      <c r="DA1" s="1196"/>
      <c r="DB1" s="1196"/>
      <c r="DC1" s="1196"/>
      <c r="DD1" s="1196"/>
      <c r="DE1" s="1196"/>
      <c r="DF1" s="1196"/>
      <c r="DG1" s="1196"/>
      <c r="DH1" s="1196"/>
      <c r="DI1" s="1196"/>
      <c r="DJ1" s="1196"/>
      <c r="DK1" s="1196"/>
      <c r="DL1" s="1196"/>
      <c r="DM1" s="1196"/>
      <c r="DN1" s="1196"/>
      <c r="DO1" s="1196" t="s">
        <v>984</v>
      </c>
      <c r="DP1" s="1196"/>
      <c r="DQ1" s="1196"/>
      <c r="DR1" s="1196"/>
      <c r="DS1" s="1196"/>
      <c r="DT1" s="1193" t="s">
        <v>985</v>
      </c>
      <c r="DU1" s="1194"/>
      <c r="DV1" s="1194"/>
      <c r="DW1" s="1194"/>
      <c r="DX1" s="1194"/>
      <c r="DY1" s="1194"/>
      <c r="DZ1" s="1196" t="s">
        <v>212</v>
      </c>
      <c r="EA1" s="1193" t="s">
        <v>213</v>
      </c>
      <c r="EB1" s="1194"/>
      <c r="EC1" s="1194"/>
      <c r="ED1" s="1193" t="s">
        <v>985</v>
      </c>
      <c r="EE1" s="1194"/>
      <c r="EF1" s="1194"/>
      <c r="EG1" s="1194"/>
      <c r="EH1" s="1194"/>
      <c r="EI1" s="1194"/>
      <c r="EJ1" s="1196" t="s">
        <v>214</v>
      </c>
      <c r="EK1" s="1196"/>
      <c r="EL1" s="1196"/>
      <c r="EM1" s="1196"/>
      <c r="EN1" s="1196"/>
      <c r="EO1" s="1196"/>
      <c r="EP1" s="1196"/>
      <c r="EQ1" s="1196"/>
      <c r="ER1" s="1196"/>
      <c r="ES1" s="1196"/>
      <c r="ET1" s="1196"/>
      <c r="EU1" s="1196"/>
      <c r="EV1" s="1196"/>
      <c r="EW1" s="1196"/>
      <c r="EX1" s="1196"/>
      <c r="EY1" s="1196"/>
      <c r="EZ1" s="1196" t="s">
        <v>986</v>
      </c>
      <c r="FA1" s="1196"/>
      <c r="FB1" s="1196"/>
      <c r="FC1" s="1196"/>
      <c r="FD1" s="1195" t="s">
        <v>987</v>
      </c>
      <c r="FE1" s="1196" t="s">
        <v>320</v>
      </c>
      <c r="FF1" s="1194"/>
      <c r="FG1" s="1194"/>
      <c r="FH1" s="1196" t="s">
        <v>988</v>
      </c>
      <c r="FI1" s="1193" t="s">
        <v>985</v>
      </c>
      <c r="FJ1" s="1194"/>
      <c r="FK1" s="1194"/>
      <c r="FL1" s="1194"/>
      <c r="FM1" s="1194"/>
      <c r="FN1" s="1194"/>
      <c r="FO1" s="1196" t="s">
        <v>989</v>
      </c>
      <c r="FP1" s="1194"/>
      <c r="FQ1" s="1194"/>
      <c r="FR1" s="1194"/>
      <c r="FS1" s="1194"/>
      <c r="FT1" s="1194"/>
      <c r="FU1" s="1194"/>
      <c r="FV1" s="1194"/>
      <c r="FW1" s="1194"/>
      <c r="FX1" s="1195" t="s">
        <v>990</v>
      </c>
      <c r="FY1" s="1195"/>
      <c r="FZ1" s="1195"/>
      <c r="GA1" s="1195"/>
      <c r="GB1" s="1193" t="s">
        <v>991</v>
      </c>
    </row>
    <row r="2" spans="1:184" ht="41.4">
      <c r="A2" s="1194"/>
      <c r="B2" s="1195"/>
      <c r="C2" s="1194"/>
      <c r="D2" s="1194"/>
      <c r="E2" s="1194"/>
      <c r="F2" s="1194"/>
      <c r="G2" s="1194"/>
      <c r="H2" s="1194"/>
      <c r="I2" s="1194"/>
      <c r="J2" s="1194"/>
      <c r="K2" s="1194"/>
      <c r="L2" s="1194"/>
      <c r="M2" s="1196" t="s">
        <v>992</v>
      </c>
      <c r="N2" s="1196"/>
      <c r="O2" s="1196"/>
      <c r="P2" s="1196"/>
      <c r="Q2" s="1196"/>
      <c r="R2" s="1196"/>
      <c r="S2" s="547" t="s">
        <v>993</v>
      </c>
      <c r="T2" s="547" t="s">
        <v>994</v>
      </c>
      <c r="U2" s="1195" t="s">
        <v>995</v>
      </c>
      <c r="V2" s="1195" t="s">
        <v>996</v>
      </c>
      <c r="W2" s="1194"/>
      <c r="X2" s="1194"/>
      <c r="Y2" s="1194"/>
      <c r="Z2" s="1194"/>
      <c r="AA2" s="1194"/>
      <c r="AB2" s="1194"/>
      <c r="AC2" s="1194"/>
      <c r="AD2" s="1194"/>
      <c r="AE2" s="1194"/>
      <c r="AF2" s="1193"/>
      <c r="AG2" s="1194"/>
      <c r="AH2" s="1194"/>
      <c r="AI2" s="1194"/>
      <c r="AJ2" s="1194"/>
      <c r="AK2" s="1194"/>
      <c r="AL2" s="1194"/>
      <c r="AM2" s="1194"/>
      <c r="AN2" s="1194"/>
      <c r="AO2" s="1194"/>
      <c r="AP2" s="1193" t="s">
        <v>997</v>
      </c>
      <c r="AQ2" s="1193"/>
      <c r="AR2" s="1193"/>
      <c r="AS2" s="1193"/>
      <c r="AT2" s="1193"/>
      <c r="AU2" s="1193"/>
      <c r="AV2" s="1193" t="s">
        <v>998</v>
      </c>
      <c r="AW2" s="1193"/>
      <c r="AX2" s="1193"/>
      <c r="AY2" s="1193"/>
      <c r="AZ2" s="1193"/>
      <c r="BA2" s="1193"/>
      <c r="BB2" s="1193"/>
      <c r="BC2" s="1194"/>
      <c r="BD2" s="1198"/>
      <c r="BE2" s="1194"/>
      <c r="BF2" s="1193" t="s">
        <v>206</v>
      </c>
      <c r="BG2" s="1194"/>
      <c r="BH2" s="1194"/>
      <c r="BI2" s="1193" t="s">
        <v>985</v>
      </c>
      <c r="BJ2" s="1194"/>
      <c r="BK2" s="1194"/>
      <c r="BL2" s="1194"/>
      <c r="BM2" s="1194"/>
      <c r="BN2" s="1194"/>
      <c r="BO2" s="1193" t="s">
        <v>999</v>
      </c>
      <c r="BP2" s="1193"/>
      <c r="BQ2" s="1193"/>
      <c r="BR2" s="1193"/>
      <c r="BS2" s="1193"/>
      <c r="BT2" s="1193"/>
      <c r="BU2" s="1193"/>
      <c r="BV2" s="1193"/>
      <c r="BW2" s="1193"/>
      <c r="BX2" s="1193"/>
      <c r="BY2" s="1193"/>
      <c r="BZ2" s="1193"/>
      <c r="CA2" s="1193" t="s">
        <v>207</v>
      </c>
      <c r="CB2" s="1194"/>
      <c r="CC2" s="1194"/>
      <c r="CD2" s="1193" t="s">
        <v>208</v>
      </c>
      <c r="CE2" s="1193" t="s">
        <v>985</v>
      </c>
      <c r="CF2" s="1194"/>
      <c r="CG2" s="1194"/>
      <c r="CH2" s="1194"/>
      <c r="CI2" s="1194"/>
      <c r="CJ2" s="1194"/>
      <c r="CK2" s="1196"/>
      <c r="CL2" s="1196"/>
      <c r="CM2" s="1196"/>
      <c r="CN2" s="1196"/>
      <c r="CO2" s="1196"/>
      <c r="CP2" s="1196"/>
      <c r="CQ2" s="1196"/>
      <c r="CR2" s="1196"/>
      <c r="CS2" s="1196"/>
      <c r="CT2" s="1196"/>
      <c r="CU2" s="1196"/>
      <c r="CV2" s="1196"/>
      <c r="CW2" s="1194"/>
      <c r="CX2" s="1194"/>
      <c r="CY2" s="1194"/>
      <c r="CZ2" s="1196" t="s">
        <v>1000</v>
      </c>
      <c r="DA2" s="1193" t="s">
        <v>1001</v>
      </c>
      <c r="DB2" s="1193" t="s">
        <v>1002</v>
      </c>
      <c r="DC2" s="1193" t="s">
        <v>1003</v>
      </c>
      <c r="DD2" s="1193" t="s">
        <v>1004</v>
      </c>
      <c r="DE2" s="1193" t="s">
        <v>1005</v>
      </c>
      <c r="DF2" s="1193" t="s">
        <v>1006</v>
      </c>
      <c r="DG2" s="1193" t="s">
        <v>1007</v>
      </c>
      <c r="DH2" s="1193" t="s">
        <v>1008</v>
      </c>
      <c r="DI2" s="1193" t="s">
        <v>1009</v>
      </c>
      <c r="DJ2" s="1193" t="s">
        <v>1010</v>
      </c>
      <c r="DK2" s="1195" t="s">
        <v>1011</v>
      </c>
      <c r="DL2" s="1195" t="s">
        <v>1012</v>
      </c>
      <c r="DM2" s="1195" t="s">
        <v>1013</v>
      </c>
      <c r="DN2" s="1193" t="s">
        <v>1014</v>
      </c>
      <c r="DO2" s="1193" t="s">
        <v>1015</v>
      </c>
      <c r="DP2" s="1193" t="s">
        <v>1016</v>
      </c>
      <c r="DQ2" s="1195" t="s">
        <v>1017</v>
      </c>
      <c r="DR2" s="1195" t="s">
        <v>1018</v>
      </c>
      <c r="DS2" s="1195" t="s">
        <v>1019</v>
      </c>
      <c r="DT2" s="1194"/>
      <c r="DU2" s="1194"/>
      <c r="DV2" s="1194"/>
      <c r="DW2" s="1194"/>
      <c r="DX2" s="1194"/>
      <c r="DY2" s="1194"/>
      <c r="DZ2" s="1194"/>
      <c r="EA2" s="1194"/>
      <c r="EB2" s="1194"/>
      <c r="EC2" s="1194"/>
      <c r="ED2" s="1194"/>
      <c r="EE2" s="1194"/>
      <c r="EF2" s="1194"/>
      <c r="EG2" s="1194"/>
      <c r="EH2" s="1194"/>
      <c r="EI2" s="1194"/>
      <c r="EJ2" s="1196" t="s">
        <v>1000</v>
      </c>
      <c r="EK2" s="1193" t="s">
        <v>1001</v>
      </c>
      <c r="EL2" s="1193" t="s">
        <v>1002</v>
      </c>
      <c r="EM2" s="1193" t="s">
        <v>1003</v>
      </c>
      <c r="EN2" s="1193" t="s">
        <v>1004</v>
      </c>
      <c r="EO2" s="1193" t="s">
        <v>1005</v>
      </c>
      <c r="EP2" s="1193" t="s">
        <v>1006</v>
      </c>
      <c r="EQ2" s="1193" t="s">
        <v>1007</v>
      </c>
      <c r="ER2" s="1193" t="s">
        <v>1008</v>
      </c>
      <c r="ES2" s="1193" t="s">
        <v>1009</v>
      </c>
      <c r="ET2" s="1193" t="s">
        <v>1010</v>
      </c>
      <c r="EU2" s="1195" t="s">
        <v>1011</v>
      </c>
      <c r="EV2" s="1195" t="s">
        <v>1012</v>
      </c>
      <c r="EW2" s="1195" t="s">
        <v>1013</v>
      </c>
      <c r="EX2" s="1193" t="s">
        <v>1014</v>
      </c>
      <c r="EY2" s="1193" t="s">
        <v>1015</v>
      </c>
      <c r="EZ2" s="1193" t="s">
        <v>1016</v>
      </c>
      <c r="FA2" s="1195" t="s">
        <v>1017</v>
      </c>
      <c r="FB2" s="1195" t="s">
        <v>1018</v>
      </c>
      <c r="FC2" s="1195" t="s">
        <v>1019</v>
      </c>
      <c r="FD2" s="1195"/>
      <c r="FE2" s="1194"/>
      <c r="FF2" s="1194"/>
      <c r="FG2" s="1194"/>
      <c r="FH2" s="1196"/>
      <c r="FI2" s="1193" t="s">
        <v>1020</v>
      </c>
      <c r="FJ2" s="1193" t="s">
        <v>61</v>
      </c>
      <c r="FK2" s="1193" t="s">
        <v>1075</v>
      </c>
      <c r="FL2" s="1193" t="s">
        <v>1022</v>
      </c>
      <c r="FM2" s="1193" t="s">
        <v>1076</v>
      </c>
      <c r="FN2" s="1193" t="s">
        <v>321</v>
      </c>
      <c r="FO2" s="1196" t="s">
        <v>215</v>
      </c>
      <c r="FP2" s="1193" t="s">
        <v>216</v>
      </c>
      <c r="FQ2" s="1193" t="s">
        <v>217</v>
      </c>
      <c r="FR2" s="1193" t="s">
        <v>218</v>
      </c>
      <c r="FS2" s="1193" t="s">
        <v>219</v>
      </c>
      <c r="FT2" s="1193" t="s">
        <v>220</v>
      </c>
      <c r="FU2" s="1193" t="s">
        <v>221</v>
      </c>
      <c r="FV2" s="1193" t="s">
        <v>1023</v>
      </c>
      <c r="FW2" s="1193" t="s">
        <v>81</v>
      </c>
      <c r="FX2" s="547" t="s">
        <v>1024</v>
      </c>
      <c r="FY2" s="1193" t="s">
        <v>1025</v>
      </c>
      <c r="FZ2" s="1193"/>
      <c r="GA2" s="1193"/>
      <c r="GB2" s="1194"/>
    </row>
    <row r="3" spans="1:184">
      <c r="A3" s="1194"/>
      <c r="B3" s="1195"/>
      <c r="C3" s="1194"/>
      <c r="D3" s="1196" t="s">
        <v>198</v>
      </c>
      <c r="E3" s="1196" t="s">
        <v>199</v>
      </c>
      <c r="F3" s="1196" t="s">
        <v>200</v>
      </c>
      <c r="G3" s="1196" t="s">
        <v>198</v>
      </c>
      <c r="H3" s="1196" t="s">
        <v>199</v>
      </c>
      <c r="I3" s="1196" t="s">
        <v>200</v>
      </c>
      <c r="J3" s="1196" t="s">
        <v>198</v>
      </c>
      <c r="K3" s="1196" t="s">
        <v>199</v>
      </c>
      <c r="L3" s="1196" t="s">
        <v>200</v>
      </c>
      <c r="M3" s="548" t="s">
        <v>1026</v>
      </c>
      <c r="N3" s="548" t="s">
        <v>1027</v>
      </c>
      <c r="O3" s="548" t="s">
        <v>1028</v>
      </c>
      <c r="P3" s="548" t="s">
        <v>1029</v>
      </c>
      <c r="Q3" s="548" t="s">
        <v>1030</v>
      </c>
      <c r="R3" s="548" t="s">
        <v>1031</v>
      </c>
      <c r="S3" s="548" t="s">
        <v>1032</v>
      </c>
      <c r="T3" s="548" t="s">
        <v>1033</v>
      </c>
      <c r="U3" s="1195"/>
      <c r="V3" s="1195"/>
      <c r="W3" s="1193" t="s">
        <v>1034</v>
      </c>
      <c r="X3" s="1194"/>
      <c r="Y3" s="1194"/>
      <c r="Z3" s="1193" t="s">
        <v>167</v>
      </c>
      <c r="AA3" s="1194"/>
      <c r="AB3" s="1194"/>
      <c r="AC3" s="1193" t="s">
        <v>168</v>
      </c>
      <c r="AD3" s="1194"/>
      <c r="AE3" s="1194"/>
      <c r="AF3" s="1193"/>
      <c r="AG3" s="1193" t="s">
        <v>1034</v>
      </c>
      <c r="AH3" s="1197"/>
      <c r="AI3" s="1197"/>
      <c r="AJ3" s="1193" t="s">
        <v>167</v>
      </c>
      <c r="AK3" s="1197"/>
      <c r="AL3" s="1197"/>
      <c r="AM3" s="1193" t="s">
        <v>168</v>
      </c>
      <c r="AN3" s="1194"/>
      <c r="AO3" s="1194"/>
      <c r="AP3" s="1193" t="s">
        <v>1035</v>
      </c>
      <c r="AQ3" s="1193" t="s">
        <v>1036</v>
      </c>
      <c r="AR3" s="1193" t="s">
        <v>1037</v>
      </c>
      <c r="AS3" s="1193" t="s">
        <v>1038</v>
      </c>
      <c r="AT3" s="1193" t="s">
        <v>1039</v>
      </c>
      <c r="AU3" s="1193" t="s">
        <v>1040</v>
      </c>
      <c r="AV3" s="1193" t="s">
        <v>1041</v>
      </c>
      <c r="AW3" s="1193" t="s">
        <v>1042</v>
      </c>
      <c r="AX3" s="1193" t="s">
        <v>1043</v>
      </c>
      <c r="AY3" s="1193" t="s">
        <v>1044</v>
      </c>
      <c r="AZ3" s="1193" t="s">
        <v>1045</v>
      </c>
      <c r="BA3" s="1193" t="s">
        <v>1046</v>
      </c>
      <c r="BB3" s="1193" t="s">
        <v>1047</v>
      </c>
      <c r="BC3" s="1194"/>
      <c r="BD3" s="1194"/>
      <c r="BE3" s="1194"/>
      <c r="BF3" s="1193" t="s">
        <v>172</v>
      </c>
      <c r="BG3" s="1193" t="s">
        <v>173</v>
      </c>
      <c r="BH3" s="1193" t="s">
        <v>30</v>
      </c>
      <c r="BI3" s="1193" t="s">
        <v>1020</v>
      </c>
      <c r="BJ3" s="1193" t="s">
        <v>61</v>
      </c>
      <c r="BK3" s="1193" t="s">
        <v>1075</v>
      </c>
      <c r="BL3" s="1193" t="s">
        <v>1022</v>
      </c>
      <c r="BM3" s="1193" t="s">
        <v>1077</v>
      </c>
      <c r="BN3" s="1193" t="s">
        <v>321</v>
      </c>
      <c r="BO3" s="1193" t="s">
        <v>1049</v>
      </c>
      <c r="BP3" s="1193" t="s">
        <v>1050</v>
      </c>
      <c r="BQ3" s="1193" t="s">
        <v>1051</v>
      </c>
      <c r="BR3" s="1193" t="s">
        <v>1052</v>
      </c>
      <c r="BS3" s="1193" t="s">
        <v>1053</v>
      </c>
      <c r="BT3" s="1193" t="s">
        <v>1054</v>
      </c>
      <c r="BU3" s="1193" t="s">
        <v>1055</v>
      </c>
      <c r="BV3" s="1193" t="s">
        <v>1056</v>
      </c>
      <c r="BW3" s="1193" t="s">
        <v>1057</v>
      </c>
      <c r="BX3" s="1193" t="s">
        <v>1058</v>
      </c>
      <c r="BY3" s="1193" t="s">
        <v>1059</v>
      </c>
      <c r="BZ3" s="1193" t="s">
        <v>1078</v>
      </c>
      <c r="CA3" s="1193" t="s">
        <v>172</v>
      </c>
      <c r="CB3" s="1193" t="s">
        <v>173</v>
      </c>
      <c r="CC3" s="1193" t="s">
        <v>30</v>
      </c>
      <c r="CD3" s="1194"/>
      <c r="CE3" s="1193" t="s">
        <v>1020</v>
      </c>
      <c r="CF3" s="1193" t="s">
        <v>61</v>
      </c>
      <c r="CG3" s="1193" t="s">
        <v>1021</v>
      </c>
      <c r="CH3" s="1193" t="s">
        <v>1022</v>
      </c>
      <c r="CI3" s="1193" t="s">
        <v>1048</v>
      </c>
      <c r="CJ3" s="1193" t="s">
        <v>321</v>
      </c>
      <c r="CK3" s="1193" t="s">
        <v>1049</v>
      </c>
      <c r="CL3" s="1193" t="s">
        <v>1050</v>
      </c>
      <c r="CM3" s="1193" t="s">
        <v>1051</v>
      </c>
      <c r="CN3" s="1193" t="s">
        <v>1052</v>
      </c>
      <c r="CO3" s="1193" t="s">
        <v>1053</v>
      </c>
      <c r="CP3" s="1193" t="s">
        <v>1054</v>
      </c>
      <c r="CQ3" s="1193" t="s">
        <v>1055</v>
      </c>
      <c r="CR3" s="1193" t="s">
        <v>1056</v>
      </c>
      <c r="CS3" s="1193" t="s">
        <v>1057</v>
      </c>
      <c r="CT3" s="1193" t="s">
        <v>1060</v>
      </c>
      <c r="CU3" s="1193" t="s">
        <v>1059</v>
      </c>
      <c r="CV3" s="1193" t="s">
        <v>1061</v>
      </c>
      <c r="CW3" s="1193" t="s">
        <v>172</v>
      </c>
      <c r="CX3" s="1193" t="s">
        <v>173</v>
      </c>
      <c r="CY3" s="1193" t="s">
        <v>30</v>
      </c>
      <c r="CZ3" s="1194"/>
      <c r="DA3" s="1194"/>
      <c r="DB3" s="1194"/>
      <c r="DC3" s="1194"/>
      <c r="DD3" s="1194"/>
      <c r="DE3" s="1194"/>
      <c r="DF3" s="1194"/>
      <c r="DG3" s="1194"/>
      <c r="DH3" s="1194"/>
      <c r="DI3" s="1194"/>
      <c r="DJ3" s="1193"/>
      <c r="DK3" s="1195"/>
      <c r="DL3" s="1195"/>
      <c r="DM3" s="1195"/>
      <c r="DN3" s="1193"/>
      <c r="DO3" s="1193"/>
      <c r="DP3" s="1193"/>
      <c r="DQ3" s="1195"/>
      <c r="DR3" s="1195"/>
      <c r="DS3" s="1195"/>
      <c r="DT3" s="1193" t="s">
        <v>1020</v>
      </c>
      <c r="DU3" s="1193" t="s">
        <v>61</v>
      </c>
      <c r="DV3" s="1193" t="s">
        <v>1075</v>
      </c>
      <c r="DW3" s="1193" t="s">
        <v>1022</v>
      </c>
      <c r="DX3" s="1193" t="s">
        <v>1077</v>
      </c>
      <c r="DY3" s="1193" t="s">
        <v>321</v>
      </c>
      <c r="DZ3" s="1194"/>
      <c r="EA3" s="1193" t="s">
        <v>172</v>
      </c>
      <c r="EB3" s="1193" t="s">
        <v>173</v>
      </c>
      <c r="EC3" s="1193" t="s">
        <v>30</v>
      </c>
      <c r="ED3" s="1193" t="s">
        <v>1020</v>
      </c>
      <c r="EE3" s="1193" t="s">
        <v>61</v>
      </c>
      <c r="EF3" s="1193" t="s">
        <v>1075</v>
      </c>
      <c r="EG3" s="1193" t="s">
        <v>1022</v>
      </c>
      <c r="EH3" s="1193" t="s">
        <v>1077</v>
      </c>
      <c r="EI3" s="1193" t="s">
        <v>321</v>
      </c>
      <c r="EJ3" s="1194"/>
      <c r="EK3" s="1194"/>
      <c r="EL3" s="1194"/>
      <c r="EM3" s="1194"/>
      <c r="EN3" s="1194"/>
      <c r="EO3" s="1194"/>
      <c r="EP3" s="1194"/>
      <c r="EQ3" s="1194"/>
      <c r="ER3" s="1194"/>
      <c r="ES3" s="1194"/>
      <c r="ET3" s="1193"/>
      <c r="EU3" s="1195"/>
      <c r="EV3" s="1195"/>
      <c r="EW3" s="1195"/>
      <c r="EX3" s="1193"/>
      <c r="EY3" s="1193"/>
      <c r="EZ3" s="1193"/>
      <c r="FA3" s="1195"/>
      <c r="FB3" s="1195"/>
      <c r="FC3" s="1195"/>
      <c r="FD3" s="1195"/>
      <c r="FE3" s="1196" t="s">
        <v>172</v>
      </c>
      <c r="FF3" s="1196" t="s">
        <v>173</v>
      </c>
      <c r="FG3" s="1196" t="s">
        <v>30</v>
      </c>
      <c r="FH3" s="1196"/>
      <c r="FI3" s="1194"/>
      <c r="FJ3" s="1194"/>
      <c r="FK3" s="1194"/>
      <c r="FL3" s="1194"/>
      <c r="FM3" s="1194"/>
      <c r="FN3" s="1194"/>
      <c r="FO3" s="1194"/>
      <c r="FP3" s="1194"/>
      <c r="FQ3" s="1194"/>
      <c r="FR3" s="1194"/>
      <c r="FS3" s="1194"/>
      <c r="FT3" s="1194"/>
      <c r="FU3" s="1194"/>
      <c r="FV3" s="1194"/>
      <c r="FW3" s="1194"/>
      <c r="FX3" s="549"/>
      <c r="FY3" s="548" t="s">
        <v>28</v>
      </c>
      <c r="FZ3" s="548" t="s">
        <v>1062</v>
      </c>
      <c r="GA3" s="548" t="s">
        <v>30</v>
      </c>
      <c r="GB3" s="1194"/>
    </row>
    <row r="4" spans="1:184" ht="55.2">
      <c r="A4" s="1194"/>
      <c r="B4" s="1195"/>
      <c r="C4" s="1194"/>
      <c r="D4" s="1194"/>
      <c r="E4" s="1194"/>
      <c r="F4" s="1194"/>
      <c r="G4" s="1194"/>
      <c r="H4" s="1194"/>
      <c r="I4" s="1194"/>
      <c r="J4" s="1194"/>
      <c r="K4" s="1194"/>
      <c r="L4" s="1194"/>
      <c r="M4" s="548" t="s">
        <v>1063</v>
      </c>
      <c r="N4" s="548" t="s">
        <v>1064</v>
      </c>
      <c r="O4" s="548" t="s">
        <v>1065</v>
      </c>
      <c r="P4" s="548" t="s">
        <v>1066</v>
      </c>
      <c r="Q4" s="548" t="s">
        <v>1067</v>
      </c>
      <c r="R4" s="548" t="s">
        <v>1068</v>
      </c>
      <c r="S4" s="548" t="s">
        <v>1069</v>
      </c>
      <c r="T4" s="548" t="s">
        <v>994</v>
      </c>
      <c r="U4" s="1195"/>
      <c r="V4" s="1195"/>
      <c r="W4" s="547" t="s">
        <v>1070</v>
      </c>
      <c r="X4" s="547" t="s">
        <v>1071</v>
      </c>
      <c r="Y4" s="547" t="s">
        <v>30</v>
      </c>
      <c r="Z4" s="547" t="s">
        <v>1070</v>
      </c>
      <c r="AA4" s="547" t="s">
        <v>1071</v>
      </c>
      <c r="AB4" s="547" t="s">
        <v>30</v>
      </c>
      <c r="AC4" s="547" t="s">
        <v>1070</v>
      </c>
      <c r="AD4" s="547" t="s">
        <v>1071</v>
      </c>
      <c r="AE4" s="547" t="s">
        <v>30</v>
      </c>
      <c r="AF4" s="1193"/>
      <c r="AG4" s="547" t="s">
        <v>1070</v>
      </c>
      <c r="AH4" s="547" t="s">
        <v>1071</v>
      </c>
      <c r="AI4" s="547" t="s">
        <v>30</v>
      </c>
      <c r="AJ4" s="547" t="s">
        <v>1070</v>
      </c>
      <c r="AK4" s="547" t="s">
        <v>1071</v>
      </c>
      <c r="AL4" s="547" t="s">
        <v>30</v>
      </c>
      <c r="AM4" s="547" t="s">
        <v>1070</v>
      </c>
      <c r="AN4" s="547" t="s">
        <v>1071</v>
      </c>
      <c r="AO4" s="547" t="s">
        <v>30</v>
      </c>
      <c r="AP4" s="1193"/>
      <c r="AQ4" s="1193"/>
      <c r="AR4" s="1193"/>
      <c r="AS4" s="1193"/>
      <c r="AT4" s="1193"/>
      <c r="AU4" s="1193"/>
      <c r="AV4" s="1193"/>
      <c r="AW4" s="1193"/>
      <c r="AX4" s="1193"/>
      <c r="AY4" s="1193"/>
      <c r="AZ4" s="1193"/>
      <c r="BA4" s="1193"/>
      <c r="BB4" s="1193"/>
      <c r="BC4" s="547" t="s">
        <v>1070</v>
      </c>
      <c r="BD4" s="547" t="s">
        <v>1071</v>
      </c>
      <c r="BE4" s="547" t="s">
        <v>30</v>
      </c>
      <c r="BF4" s="1194"/>
      <c r="BG4" s="1194"/>
      <c r="BH4" s="1194"/>
      <c r="BI4" s="1194"/>
      <c r="BJ4" s="1194"/>
      <c r="BK4" s="1194"/>
      <c r="BL4" s="1194"/>
      <c r="BM4" s="1194"/>
      <c r="BN4" s="1194"/>
      <c r="BO4" s="1193"/>
      <c r="BP4" s="1193"/>
      <c r="BQ4" s="1193"/>
      <c r="BR4" s="1193"/>
      <c r="BS4" s="1193"/>
      <c r="BT4" s="1193"/>
      <c r="BU4" s="1193"/>
      <c r="BV4" s="1193"/>
      <c r="BW4" s="1193"/>
      <c r="BX4" s="1193"/>
      <c r="BY4" s="1193"/>
      <c r="BZ4" s="1193"/>
      <c r="CA4" s="1194"/>
      <c r="CB4" s="1194"/>
      <c r="CC4" s="1194"/>
      <c r="CD4" s="1194"/>
      <c r="CE4" s="1194"/>
      <c r="CF4" s="1194"/>
      <c r="CG4" s="1194"/>
      <c r="CH4" s="1194"/>
      <c r="CI4" s="1194"/>
      <c r="CJ4" s="1194"/>
      <c r="CK4" s="1193"/>
      <c r="CL4" s="1193"/>
      <c r="CM4" s="1193"/>
      <c r="CN4" s="1193"/>
      <c r="CO4" s="1193"/>
      <c r="CP4" s="1193"/>
      <c r="CQ4" s="1193"/>
      <c r="CR4" s="1193"/>
      <c r="CS4" s="1193"/>
      <c r="CT4" s="1193"/>
      <c r="CU4" s="1193"/>
      <c r="CV4" s="1193"/>
      <c r="CW4" s="1194"/>
      <c r="CX4" s="1194"/>
      <c r="CY4" s="1194"/>
      <c r="CZ4" s="1194"/>
      <c r="DA4" s="1194"/>
      <c r="DB4" s="1194"/>
      <c r="DC4" s="1194"/>
      <c r="DD4" s="1194"/>
      <c r="DE4" s="1194"/>
      <c r="DF4" s="1194"/>
      <c r="DG4" s="1194"/>
      <c r="DH4" s="1194"/>
      <c r="DI4" s="1194"/>
      <c r="DJ4" s="1193"/>
      <c r="DK4" s="1195"/>
      <c r="DL4" s="1195"/>
      <c r="DM4" s="1195"/>
      <c r="DN4" s="1193"/>
      <c r="DO4" s="1193"/>
      <c r="DP4" s="1193"/>
      <c r="DQ4" s="1195"/>
      <c r="DR4" s="1195"/>
      <c r="DS4" s="1195"/>
      <c r="DT4" s="1194"/>
      <c r="DU4" s="1194"/>
      <c r="DV4" s="1194"/>
      <c r="DW4" s="1194"/>
      <c r="DX4" s="1194"/>
      <c r="DY4" s="1194"/>
      <c r="DZ4" s="1194"/>
      <c r="EA4" s="1194"/>
      <c r="EB4" s="1194"/>
      <c r="EC4" s="1194"/>
      <c r="ED4" s="1194"/>
      <c r="EE4" s="1194"/>
      <c r="EF4" s="1194"/>
      <c r="EG4" s="1194"/>
      <c r="EH4" s="1194"/>
      <c r="EI4" s="1194"/>
      <c r="EJ4" s="1194"/>
      <c r="EK4" s="1194"/>
      <c r="EL4" s="1194"/>
      <c r="EM4" s="1194"/>
      <c r="EN4" s="1194"/>
      <c r="EO4" s="1194"/>
      <c r="EP4" s="1194"/>
      <c r="EQ4" s="1194"/>
      <c r="ER4" s="1194"/>
      <c r="ES4" s="1194"/>
      <c r="ET4" s="1193"/>
      <c r="EU4" s="1195"/>
      <c r="EV4" s="1195"/>
      <c r="EW4" s="1195"/>
      <c r="EX4" s="1193"/>
      <c r="EY4" s="1193"/>
      <c r="EZ4" s="1193"/>
      <c r="FA4" s="1195"/>
      <c r="FB4" s="1195"/>
      <c r="FC4" s="1195"/>
      <c r="FD4" s="1195"/>
      <c r="FE4" s="1194"/>
      <c r="FF4" s="1194"/>
      <c r="FG4" s="1194"/>
      <c r="FH4" s="1196"/>
      <c r="FI4" s="1194"/>
      <c r="FJ4" s="1194"/>
      <c r="FK4" s="1194"/>
      <c r="FL4" s="1194"/>
      <c r="FM4" s="1194"/>
      <c r="FN4" s="1194"/>
      <c r="FO4" s="1194"/>
      <c r="FP4" s="1194"/>
      <c r="FQ4" s="1194"/>
      <c r="FR4" s="1194"/>
      <c r="FS4" s="1194"/>
      <c r="FT4" s="1194"/>
      <c r="FU4" s="1194"/>
      <c r="FV4" s="1194"/>
      <c r="FW4" s="1194"/>
      <c r="FX4" s="549"/>
      <c r="FY4" s="549"/>
      <c r="FZ4" s="549"/>
      <c r="GA4" s="549"/>
      <c r="GB4" s="1194"/>
    </row>
    <row r="5" spans="1:184" s="554" customFormat="1" ht="15.6">
      <c r="A5" s="551">
        <v>1</v>
      </c>
      <c r="B5" s="552" t="s">
        <v>674</v>
      </c>
      <c r="C5" s="553"/>
      <c r="D5" s="553"/>
      <c r="E5" s="553"/>
      <c r="F5" s="553"/>
      <c r="G5" s="553"/>
      <c r="H5" s="553"/>
      <c r="I5" s="553"/>
      <c r="J5" s="553"/>
      <c r="K5" s="553"/>
      <c r="L5" s="553"/>
      <c r="M5" s="553"/>
      <c r="N5" s="553"/>
      <c r="O5" s="553"/>
      <c r="P5" s="553"/>
      <c r="Q5" s="553"/>
      <c r="R5" s="553"/>
      <c r="S5" s="553"/>
      <c r="T5" s="553"/>
      <c r="U5" s="553"/>
      <c r="V5" s="553"/>
      <c r="W5" s="573">
        <v>28</v>
      </c>
      <c r="X5" s="575">
        <v>25</v>
      </c>
      <c r="Y5" s="576">
        <f>X5+W5</f>
        <v>53</v>
      </c>
      <c r="Z5" s="573">
        <v>35</v>
      </c>
      <c r="AA5" s="575">
        <v>30</v>
      </c>
      <c r="AB5" s="576">
        <f>AA5+Z5</f>
        <v>65</v>
      </c>
      <c r="AC5" s="572">
        <f>W5+Z5</f>
        <v>63</v>
      </c>
      <c r="AD5" s="557">
        <f>X5+AA5</f>
        <v>55</v>
      </c>
      <c r="AE5" s="576">
        <f>AD5+AC5</f>
        <v>118</v>
      </c>
      <c r="AF5" s="557">
        <f>AE5+AD5</f>
        <v>173</v>
      </c>
      <c r="AG5" s="553"/>
      <c r="AH5" s="553"/>
      <c r="AI5" s="553"/>
      <c r="AJ5" s="553"/>
      <c r="AK5" s="553"/>
      <c r="AL5" s="553"/>
      <c r="AM5" s="553"/>
      <c r="AN5" s="553"/>
      <c r="AO5" s="579"/>
      <c r="AP5" s="553"/>
      <c r="AQ5" s="553"/>
      <c r="AR5" s="553"/>
      <c r="AS5" s="553"/>
      <c r="AT5" s="553"/>
      <c r="AU5" s="553"/>
      <c r="AV5" s="553"/>
      <c r="AW5" s="553"/>
      <c r="AX5" s="553"/>
      <c r="AY5" s="553"/>
      <c r="AZ5" s="553"/>
      <c r="BA5" s="553"/>
      <c r="BB5" s="553"/>
      <c r="BC5" s="553"/>
      <c r="BD5" s="553"/>
      <c r="BE5" s="553"/>
      <c r="BF5" s="553"/>
      <c r="BG5" s="553"/>
      <c r="BH5" s="553"/>
      <c r="BI5" s="553"/>
      <c r="BJ5" s="553"/>
      <c r="BK5" s="553"/>
      <c r="BL5" s="553"/>
      <c r="BM5" s="553"/>
      <c r="BN5" s="553"/>
      <c r="BO5" s="553"/>
      <c r="BP5" s="553"/>
      <c r="BQ5" s="553"/>
      <c r="BR5" s="553"/>
      <c r="BS5" s="553"/>
      <c r="BT5" s="553"/>
      <c r="BU5" s="553"/>
      <c r="BV5" s="553"/>
      <c r="BW5" s="553"/>
      <c r="BX5" s="553"/>
      <c r="BY5" s="553"/>
      <c r="BZ5" s="553"/>
      <c r="CA5" s="553"/>
      <c r="CB5" s="553"/>
      <c r="CC5" s="553"/>
      <c r="CD5" s="553"/>
      <c r="CE5" s="553"/>
      <c r="CF5" s="553"/>
      <c r="CG5" s="553"/>
      <c r="CH5" s="553"/>
      <c r="CI5" s="553"/>
      <c r="CJ5" s="553"/>
      <c r="CK5" s="553"/>
      <c r="CL5" s="553"/>
      <c r="CM5" s="553"/>
      <c r="CN5" s="553"/>
      <c r="CO5" s="553"/>
      <c r="CP5" s="553"/>
      <c r="CQ5" s="553"/>
      <c r="CR5" s="553"/>
      <c r="CS5" s="553"/>
      <c r="CT5" s="553"/>
      <c r="CU5" s="553"/>
      <c r="CV5" s="553"/>
      <c r="CW5" s="553"/>
      <c r="CX5" s="553"/>
      <c r="CY5" s="553"/>
      <c r="CZ5" s="553"/>
      <c r="DA5" s="553"/>
      <c r="DB5" s="553"/>
      <c r="DC5" s="553"/>
      <c r="DD5" s="553"/>
      <c r="DE5" s="553"/>
      <c r="DF5" s="553"/>
      <c r="DG5" s="553"/>
      <c r="DH5" s="553"/>
      <c r="DI5" s="553"/>
      <c r="DJ5" s="553"/>
      <c r="DK5" s="553"/>
      <c r="DL5" s="553"/>
      <c r="DM5" s="553"/>
      <c r="DN5" s="553"/>
      <c r="DO5" s="553"/>
      <c r="DP5" s="553"/>
      <c r="DQ5" s="553"/>
      <c r="DR5" s="553"/>
      <c r="DS5" s="553"/>
      <c r="DT5" s="553"/>
      <c r="DU5" s="553"/>
      <c r="DV5" s="553"/>
      <c r="DW5" s="553"/>
      <c r="DX5" s="553"/>
      <c r="DY5" s="553"/>
      <c r="DZ5" s="553"/>
      <c r="EA5" s="553"/>
      <c r="EB5" s="553"/>
      <c r="EC5" s="553"/>
      <c r="ED5" s="553"/>
      <c r="EE5" s="553"/>
      <c r="EF5" s="553"/>
      <c r="EG5" s="553"/>
      <c r="EH5" s="553"/>
      <c r="EI5" s="553"/>
      <c r="EJ5" s="553"/>
      <c r="EK5" s="553"/>
      <c r="EL5" s="553"/>
      <c r="EM5" s="553"/>
      <c r="EN5" s="553"/>
      <c r="EO5" s="553"/>
      <c r="EP5" s="553"/>
      <c r="EQ5" s="553"/>
      <c r="ER5" s="553"/>
      <c r="ES5" s="553"/>
      <c r="ET5" s="553"/>
      <c r="EU5" s="553"/>
      <c r="EV5" s="553"/>
      <c r="EW5" s="553"/>
      <c r="EX5" s="553"/>
      <c r="EY5" s="553"/>
      <c r="EZ5" s="553"/>
      <c r="FA5" s="553"/>
      <c r="FB5" s="553"/>
      <c r="FC5" s="553"/>
      <c r="FD5" s="553"/>
      <c r="FE5" s="553"/>
      <c r="FF5" s="553"/>
      <c r="FG5" s="553"/>
      <c r="FH5" s="553"/>
      <c r="FI5" s="553"/>
      <c r="FJ5" s="553"/>
      <c r="FK5" s="553"/>
      <c r="FL5" s="553"/>
      <c r="FM5" s="553"/>
      <c r="FN5" s="553"/>
      <c r="FO5" s="553"/>
      <c r="FP5" s="553"/>
      <c r="FQ5" s="553"/>
      <c r="FR5" s="553"/>
      <c r="FS5" s="553"/>
      <c r="FT5" s="553"/>
      <c r="FU5" s="553"/>
      <c r="FV5" s="553"/>
      <c r="FW5" s="553"/>
      <c r="FX5" s="552">
        <v>0</v>
      </c>
      <c r="FY5" s="552">
        <v>0</v>
      </c>
      <c r="FZ5" s="552">
        <v>0</v>
      </c>
      <c r="GA5" s="552">
        <v>0</v>
      </c>
      <c r="GB5" s="552">
        <v>0</v>
      </c>
    </row>
    <row r="6" spans="1:184" s="554" customFormat="1" ht="15.6">
      <c r="A6" s="551">
        <v>2</v>
      </c>
      <c r="B6" s="552" t="s">
        <v>675</v>
      </c>
      <c r="C6" s="553"/>
      <c r="D6" s="553"/>
      <c r="E6" s="553"/>
      <c r="F6" s="553"/>
      <c r="G6" s="553"/>
      <c r="H6" s="553"/>
      <c r="I6" s="553"/>
      <c r="J6" s="553"/>
      <c r="K6" s="553"/>
      <c r="L6" s="553"/>
      <c r="M6" s="553"/>
      <c r="N6" s="553"/>
      <c r="O6" s="553"/>
      <c r="P6" s="553"/>
      <c r="Q6" s="553"/>
      <c r="R6" s="553"/>
      <c r="S6" s="553"/>
      <c r="T6" s="553"/>
      <c r="U6" s="553"/>
      <c r="V6" s="553"/>
      <c r="W6" s="573">
        <v>71</v>
      </c>
      <c r="X6" s="575">
        <v>65</v>
      </c>
      <c r="Y6" s="576">
        <f t="shared" ref="Y6:Y21" si="0">X6+W6</f>
        <v>136</v>
      </c>
      <c r="Z6" s="573">
        <v>73</v>
      </c>
      <c r="AA6" s="575">
        <v>65</v>
      </c>
      <c r="AB6" s="576">
        <f t="shared" ref="AB6:AB21" si="1">AA6+Z6</f>
        <v>138</v>
      </c>
      <c r="AC6" s="572">
        <f t="shared" ref="AC6:AD21" si="2">W6+Z6</f>
        <v>144</v>
      </c>
      <c r="AD6" s="557">
        <f t="shared" si="2"/>
        <v>130</v>
      </c>
      <c r="AE6" s="576">
        <f t="shared" ref="AE6:AF21" si="3">AD6+AC6</f>
        <v>274</v>
      </c>
      <c r="AF6" s="557">
        <f t="shared" si="3"/>
        <v>404</v>
      </c>
      <c r="AG6" s="551"/>
      <c r="AH6" s="551"/>
      <c r="AI6" s="551"/>
      <c r="AJ6" s="551"/>
      <c r="AK6" s="551"/>
      <c r="AL6" s="551"/>
      <c r="AM6" s="551"/>
      <c r="AN6" s="551"/>
      <c r="AO6" s="551"/>
      <c r="AP6" s="553"/>
      <c r="AQ6" s="553"/>
      <c r="AR6" s="553"/>
      <c r="AS6" s="553"/>
      <c r="AT6" s="553"/>
      <c r="AU6" s="553"/>
      <c r="AV6" s="553"/>
      <c r="AW6" s="553"/>
      <c r="AX6" s="553"/>
      <c r="AY6" s="553"/>
      <c r="AZ6" s="553"/>
      <c r="BA6" s="553"/>
      <c r="BB6" s="553"/>
      <c r="BC6" s="553"/>
      <c r="BD6" s="553"/>
      <c r="BE6" s="553"/>
      <c r="BF6" s="553"/>
      <c r="BG6" s="553"/>
      <c r="BH6" s="553"/>
      <c r="BI6" s="553"/>
      <c r="BJ6" s="553"/>
      <c r="BK6" s="553"/>
      <c r="BL6" s="553"/>
      <c r="BM6" s="553"/>
      <c r="BN6" s="553"/>
      <c r="BO6" s="553"/>
      <c r="BP6" s="553"/>
      <c r="BQ6" s="553"/>
      <c r="BR6" s="553"/>
      <c r="BS6" s="553"/>
      <c r="BT6" s="553"/>
      <c r="BU6" s="553"/>
      <c r="BV6" s="553"/>
      <c r="BW6" s="553"/>
      <c r="BX6" s="553"/>
      <c r="BY6" s="553"/>
      <c r="BZ6" s="553"/>
      <c r="CA6" s="551">
        <v>0</v>
      </c>
      <c r="CB6" s="551">
        <v>1</v>
      </c>
      <c r="CC6" s="551">
        <f>CA6+CB6</f>
        <v>1</v>
      </c>
      <c r="CD6" s="551">
        <v>1</v>
      </c>
      <c r="CE6" s="551">
        <v>1</v>
      </c>
      <c r="CF6" s="553"/>
      <c r="CG6" s="553"/>
      <c r="CH6" s="553"/>
      <c r="CI6" s="553"/>
      <c r="CJ6" s="553"/>
      <c r="CK6" s="553"/>
      <c r="CL6" s="553"/>
      <c r="CM6" s="553"/>
      <c r="CN6" s="553"/>
      <c r="CO6" s="553"/>
      <c r="CP6" s="553"/>
      <c r="CQ6" s="553"/>
      <c r="CR6" s="553"/>
      <c r="CS6" s="551">
        <v>1</v>
      </c>
      <c r="CT6" s="553"/>
      <c r="CU6" s="553"/>
      <c r="CV6" s="553"/>
      <c r="CW6" s="553"/>
      <c r="CX6" s="553"/>
      <c r="CY6" s="553"/>
      <c r="CZ6" s="553"/>
      <c r="DA6" s="553"/>
      <c r="DB6" s="553"/>
      <c r="DC6" s="553"/>
      <c r="DD6" s="553"/>
      <c r="DE6" s="553"/>
      <c r="DF6" s="553"/>
      <c r="DG6" s="553"/>
      <c r="DH6" s="553"/>
      <c r="DI6" s="553"/>
      <c r="DJ6" s="553"/>
      <c r="DK6" s="553"/>
      <c r="DL6" s="553"/>
      <c r="DM6" s="553"/>
      <c r="DN6" s="553"/>
      <c r="DO6" s="553"/>
      <c r="DP6" s="553"/>
      <c r="DQ6" s="553"/>
      <c r="DR6" s="553"/>
      <c r="DS6" s="553"/>
      <c r="DT6" s="553"/>
      <c r="DU6" s="553"/>
      <c r="DV6" s="553"/>
      <c r="DW6" s="553"/>
      <c r="DX6" s="553"/>
      <c r="DY6" s="553"/>
      <c r="DZ6" s="553"/>
      <c r="EA6" s="553"/>
      <c r="EB6" s="553"/>
      <c r="EC6" s="553"/>
      <c r="ED6" s="553"/>
      <c r="EE6" s="553"/>
      <c r="EF6" s="553"/>
      <c r="EG6" s="553"/>
      <c r="EH6" s="553"/>
      <c r="EI6" s="553"/>
      <c r="EJ6" s="553"/>
      <c r="EK6" s="553"/>
      <c r="EL6" s="553"/>
      <c r="EM6" s="553"/>
      <c r="EN6" s="553"/>
      <c r="EO6" s="553"/>
      <c r="EP6" s="553"/>
      <c r="EQ6" s="553"/>
      <c r="ER6" s="553"/>
      <c r="ES6" s="553"/>
      <c r="ET6" s="553"/>
      <c r="EU6" s="553"/>
      <c r="EV6" s="553"/>
      <c r="EW6" s="553"/>
      <c r="EX6" s="553"/>
      <c r="EY6" s="553"/>
      <c r="EZ6" s="553"/>
      <c r="FA6" s="553"/>
      <c r="FB6" s="553"/>
      <c r="FC6" s="553"/>
      <c r="FD6" s="553"/>
      <c r="FE6" s="553"/>
      <c r="FF6" s="553"/>
      <c r="FG6" s="553"/>
      <c r="FH6" s="553"/>
      <c r="FI6" s="553"/>
      <c r="FJ6" s="553"/>
      <c r="FK6" s="553"/>
      <c r="FL6" s="553"/>
      <c r="FM6" s="553"/>
      <c r="FN6" s="553"/>
      <c r="FO6" s="553"/>
      <c r="FP6" s="553"/>
      <c r="FQ6" s="553"/>
      <c r="FR6" s="553"/>
      <c r="FS6" s="553"/>
      <c r="FT6" s="553"/>
      <c r="FU6" s="553"/>
      <c r="FV6" s="553"/>
      <c r="FW6" s="553"/>
      <c r="FX6" s="552">
        <v>0</v>
      </c>
      <c r="FY6" s="552">
        <v>0</v>
      </c>
      <c r="FZ6" s="552">
        <v>0</v>
      </c>
      <c r="GA6" s="552">
        <v>0</v>
      </c>
      <c r="GB6" s="552">
        <v>0</v>
      </c>
    </row>
    <row r="7" spans="1:184" s="554" customFormat="1" ht="15.6">
      <c r="A7" s="551">
        <v>3</v>
      </c>
      <c r="B7" s="552" t="s">
        <v>676</v>
      </c>
      <c r="C7" s="553"/>
      <c r="D7" s="553"/>
      <c r="E7" s="553"/>
      <c r="F7" s="553"/>
      <c r="G7" s="553"/>
      <c r="H7" s="553"/>
      <c r="I7" s="553"/>
      <c r="J7" s="553"/>
      <c r="K7" s="553"/>
      <c r="L7" s="553"/>
      <c r="M7" s="553"/>
      <c r="N7" s="553"/>
      <c r="O7" s="553"/>
      <c r="P7" s="553"/>
      <c r="Q7" s="553"/>
      <c r="R7" s="553"/>
      <c r="S7" s="553"/>
      <c r="T7" s="553"/>
      <c r="U7" s="553"/>
      <c r="V7" s="553"/>
      <c r="W7" s="573">
        <v>50</v>
      </c>
      <c r="X7" s="575">
        <v>48</v>
      </c>
      <c r="Y7" s="576">
        <f t="shared" si="0"/>
        <v>98</v>
      </c>
      <c r="Z7" s="573">
        <v>55</v>
      </c>
      <c r="AA7" s="575">
        <v>51</v>
      </c>
      <c r="AB7" s="576">
        <f t="shared" si="1"/>
        <v>106</v>
      </c>
      <c r="AC7" s="572">
        <f t="shared" si="2"/>
        <v>105</v>
      </c>
      <c r="AD7" s="557">
        <f t="shared" si="2"/>
        <v>99</v>
      </c>
      <c r="AE7" s="576">
        <f t="shared" si="3"/>
        <v>204</v>
      </c>
      <c r="AF7" s="557">
        <f t="shared" si="3"/>
        <v>303</v>
      </c>
      <c r="AG7" s="551"/>
      <c r="AH7" s="551"/>
      <c r="AI7" s="551"/>
      <c r="AJ7" s="551"/>
      <c r="AK7" s="551"/>
      <c r="AL7" s="551"/>
      <c r="AM7" s="551"/>
      <c r="AN7" s="551"/>
      <c r="AO7" s="551"/>
      <c r="AP7" s="553"/>
      <c r="AQ7" s="553"/>
      <c r="AR7" s="553"/>
      <c r="AS7" s="553"/>
      <c r="AT7" s="553"/>
      <c r="AU7" s="553"/>
      <c r="AV7" s="553"/>
      <c r="AW7" s="553"/>
      <c r="AX7" s="553"/>
      <c r="AY7" s="553"/>
      <c r="AZ7" s="553"/>
      <c r="BA7" s="553"/>
      <c r="BB7" s="553"/>
      <c r="BC7" s="553"/>
      <c r="BD7" s="553"/>
      <c r="BE7" s="553"/>
      <c r="BF7" s="553"/>
      <c r="BG7" s="553"/>
      <c r="BH7" s="553"/>
      <c r="BI7" s="553"/>
      <c r="BJ7" s="553"/>
      <c r="BK7" s="553"/>
      <c r="BL7" s="553"/>
      <c r="BM7" s="553"/>
      <c r="BN7" s="553"/>
      <c r="BO7" s="553"/>
      <c r="BP7" s="553"/>
      <c r="BQ7" s="553"/>
      <c r="BR7" s="553"/>
      <c r="BS7" s="553"/>
      <c r="BT7" s="553"/>
      <c r="BU7" s="553"/>
      <c r="BV7" s="553"/>
      <c r="BW7" s="553"/>
      <c r="BX7" s="553"/>
      <c r="BY7" s="553"/>
      <c r="BZ7" s="553"/>
      <c r="CA7" s="553"/>
      <c r="CB7" s="553"/>
      <c r="CC7" s="553"/>
      <c r="CD7" s="553"/>
      <c r="CE7" s="553"/>
      <c r="CF7" s="553"/>
      <c r="CG7" s="553"/>
      <c r="CH7" s="553"/>
      <c r="CI7" s="553"/>
      <c r="CJ7" s="553"/>
      <c r="CK7" s="553"/>
      <c r="CL7" s="553"/>
      <c r="CM7" s="553"/>
      <c r="CN7" s="553"/>
      <c r="CO7" s="553"/>
      <c r="CP7" s="553"/>
      <c r="CQ7" s="553"/>
      <c r="CR7" s="553"/>
      <c r="CS7" s="553"/>
      <c r="CT7" s="553"/>
      <c r="CU7" s="553"/>
      <c r="CV7" s="553"/>
      <c r="CW7" s="553"/>
      <c r="CX7" s="553"/>
      <c r="CY7" s="553"/>
      <c r="CZ7" s="553"/>
      <c r="DA7" s="553"/>
      <c r="DB7" s="553"/>
      <c r="DC7" s="553"/>
      <c r="DD7" s="553"/>
      <c r="DE7" s="553"/>
      <c r="DF7" s="553"/>
      <c r="DG7" s="553"/>
      <c r="DH7" s="553"/>
      <c r="DI7" s="553"/>
      <c r="DJ7" s="553"/>
      <c r="DK7" s="553"/>
      <c r="DL7" s="553"/>
      <c r="DM7" s="553"/>
      <c r="DN7" s="553"/>
      <c r="DO7" s="553"/>
      <c r="DP7" s="553"/>
      <c r="DQ7" s="553"/>
      <c r="DR7" s="553"/>
      <c r="DS7" s="553"/>
      <c r="DT7" s="553"/>
      <c r="DU7" s="553"/>
      <c r="DV7" s="553"/>
      <c r="DW7" s="553"/>
      <c r="DX7" s="553"/>
      <c r="DY7" s="553"/>
      <c r="DZ7" s="553"/>
      <c r="EA7" s="553"/>
      <c r="EB7" s="553"/>
      <c r="EC7" s="553"/>
      <c r="ED7" s="553"/>
      <c r="EE7" s="553"/>
      <c r="EF7" s="553"/>
      <c r="EG7" s="553"/>
      <c r="EH7" s="553"/>
      <c r="EI7" s="553"/>
      <c r="EJ7" s="553"/>
      <c r="EK7" s="553"/>
      <c r="EL7" s="553"/>
      <c r="EM7" s="553"/>
      <c r="EN7" s="553"/>
      <c r="EO7" s="553"/>
      <c r="EP7" s="553"/>
      <c r="EQ7" s="553"/>
      <c r="ER7" s="553"/>
      <c r="ES7" s="553"/>
      <c r="ET7" s="553"/>
      <c r="EU7" s="553"/>
      <c r="EV7" s="553"/>
      <c r="EW7" s="553"/>
      <c r="EX7" s="553"/>
      <c r="EY7" s="553"/>
      <c r="EZ7" s="553"/>
      <c r="FA7" s="553"/>
      <c r="FB7" s="553"/>
      <c r="FC7" s="553"/>
      <c r="FD7" s="553"/>
      <c r="FE7" s="553"/>
      <c r="FF7" s="553"/>
      <c r="FG7" s="553"/>
      <c r="FH7" s="553"/>
      <c r="FI7" s="553"/>
      <c r="FJ7" s="553"/>
      <c r="FK7" s="553"/>
      <c r="FL7" s="553"/>
      <c r="FM7" s="553"/>
      <c r="FN7" s="553"/>
      <c r="FO7" s="553"/>
      <c r="FP7" s="553"/>
      <c r="FQ7" s="553"/>
      <c r="FR7" s="553"/>
      <c r="FS7" s="553"/>
      <c r="FT7" s="553"/>
      <c r="FU7" s="553"/>
      <c r="FV7" s="553"/>
      <c r="FW7" s="553"/>
      <c r="FX7" s="552">
        <v>0</v>
      </c>
      <c r="FY7" s="552">
        <v>0</v>
      </c>
      <c r="FZ7" s="552">
        <v>0</v>
      </c>
      <c r="GA7" s="552">
        <v>0</v>
      </c>
      <c r="GB7" s="552">
        <v>0</v>
      </c>
    </row>
    <row r="8" spans="1:184" s="554" customFormat="1" ht="15.6">
      <c r="A8" s="551">
        <v>4</v>
      </c>
      <c r="B8" s="552" t="s">
        <v>677</v>
      </c>
      <c r="C8" s="553"/>
      <c r="D8" s="553"/>
      <c r="E8" s="553"/>
      <c r="F8" s="553"/>
      <c r="G8" s="553"/>
      <c r="H8" s="553"/>
      <c r="I8" s="553"/>
      <c r="J8" s="553"/>
      <c r="K8" s="553"/>
      <c r="L8" s="553"/>
      <c r="M8" s="553"/>
      <c r="N8" s="553"/>
      <c r="O8" s="553"/>
      <c r="P8" s="553"/>
      <c r="Q8" s="553"/>
      <c r="R8" s="553"/>
      <c r="S8" s="553"/>
      <c r="T8" s="553"/>
      <c r="U8" s="553"/>
      <c r="V8" s="553"/>
      <c r="W8" s="573">
        <v>31</v>
      </c>
      <c r="X8" s="575">
        <v>28</v>
      </c>
      <c r="Y8" s="576">
        <f t="shared" si="0"/>
        <v>59</v>
      </c>
      <c r="Z8" s="573">
        <v>32</v>
      </c>
      <c r="AA8" s="575">
        <v>31</v>
      </c>
      <c r="AB8" s="576">
        <f t="shared" si="1"/>
        <v>63</v>
      </c>
      <c r="AC8" s="572">
        <f t="shared" si="2"/>
        <v>63</v>
      </c>
      <c r="AD8" s="557">
        <f t="shared" si="2"/>
        <v>59</v>
      </c>
      <c r="AE8" s="576">
        <f t="shared" si="3"/>
        <v>122</v>
      </c>
      <c r="AF8" s="557">
        <f t="shared" si="3"/>
        <v>181</v>
      </c>
      <c r="AG8" s="551"/>
      <c r="AH8" s="551"/>
      <c r="AI8" s="551"/>
      <c r="AJ8" s="551"/>
      <c r="AK8" s="551"/>
      <c r="AL8" s="551"/>
      <c r="AM8" s="551"/>
      <c r="AN8" s="551"/>
      <c r="AO8" s="551"/>
      <c r="AP8" s="553"/>
      <c r="AQ8" s="553"/>
      <c r="AR8" s="553"/>
      <c r="AS8" s="553"/>
      <c r="AT8" s="553"/>
      <c r="AU8" s="553"/>
      <c r="AV8" s="553"/>
      <c r="AW8" s="553"/>
      <c r="AX8" s="553"/>
      <c r="AY8" s="553"/>
      <c r="AZ8" s="553"/>
      <c r="BA8" s="553"/>
      <c r="BB8" s="553"/>
      <c r="BC8" s="553"/>
      <c r="BD8" s="553"/>
      <c r="BE8" s="553"/>
      <c r="BF8" s="553"/>
      <c r="BG8" s="553"/>
      <c r="BH8" s="553"/>
      <c r="BI8" s="553"/>
      <c r="BJ8" s="553"/>
      <c r="BK8" s="553"/>
      <c r="BL8" s="553"/>
      <c r="BM8" s="553"/>
      <c r="BN8" s="553"/>
      <c r="BO8" s="553"/>
      <c r="BP8" s="553"/>
      <c r="BQ8" s="553"/>
      <c r="BR8" s="553"/>
      <c r="BS8" s="553"/>
      <c r="BT8" s="553"/>
      <c r="BU8" s="553"/>
      <c r="BV8" s="553"/>
      <c r="BW8" s="553"/>
      <c r="BX8" s="553"/>
      <c r="BY8" s="553"/>
      <c r="BZ8" s="553"/>
      <c r="CA8" s="553"/>
      <c r="CB8" s="553"/>
      <c r="CC8" s="553"/>
      <c r="CD8" s="553"/>
      <c r="CE8" s="553"/>
      <c r="CF8" s="553"/>
      <c r="CG8" s="553"/>
      <c r="CH8" s="553"/>
      <c r="CI8" s="553"/>
      <c r="CJ8" s="553"/>
      <c r="CK8" s="553"/>
      <c r="CL8" s="553"/>
      <c r="CM8" s="553"/>
      <c r="CN8" s="553"/>
      <c r="CO8" s="553"/>
      <c r="CP8" s="553"/>
      <c r="CQ8" s="553"/>
      <c r="CR8" s="553"/>
      <c r="CS8" s="553"/>
      <c r="CT8" s="553"/>
      <c r="CU8" s="553"/>
      <c r="CV8" s="553"/>
      <c r="CW8" s="553"/>
      <c r="CX8" s="553"/>
      <c r="CY8" s="553"/>
      <c r="CZ8" s="553"/>
      <c r="DA8" s="553"/>
      <c r="DB8" s="553"/>
      <c r="DC8" s="553"/>
      <c r="DD8" s="553"/>
      <c r="DE8" s="553"/>
      <c r="DF8" s="553"/>
      <c r="DG8" s="553"/>
      <c r="DH8" s="553"/>
      <c r="DI8" s="553"/>
      <c r="DJ8" s="553"/>
      <c r="DK8" s="553"/>
      <c r="DL8" s="553"/>
      <c r="DM8" s="553"/>
      <c r="DN8" s="553"/>
      <c r="DO8" s="553"/>
      <c r="DP8" s="553"/>
      <c r="DQ8" s="553"/>
      <c r="DR8" s="553"/>
      <c r="DS8" s="553"/>
      <c r="DT8" s="553"/>
      <c r="DU8" s="553"/>
      <c r="DV8" s="553"/>
      <c r="DW8" s="553"/>
      <c r="DX8" s="553"/>
      <c r="DY8" s="553"/>
      <c r="DZ8" s="553"/>
      <c r="EA8" s="553"/>
      <c r="EB8" s="553"/>
      <c r="EC8" s="553"/>
      <c r="ED8" s="553"/>
      <c r="EE8" s="553"/>
      <c r="EF8" s="553"/>
      <c r="EG8" s="553"/>
      <c r="EH8" s="553"/>
      <c r="EI8" s="553"/>
      <c r="EJ8" s="553"/>
      <c r="EK8" s="553"/>
      <c r="EL8" s="553"/>
      <c r="EM8" s="553"/>
      <c r="EN8" s="553"/>
      <c r="EO8" s="553"/>
      <c r="EP8" s="553"/>
      <c r="EQ8" s="553"/>
      <c r="ER8" s="553"/>
      <c r="ES8" s="553"/>
      <c r="ET8" s="553"/>
      <c r="EU8" s="553"/>
      <c r="EV8" s="553"/>
      <c r="EW8" s="553"/>
      <c r="EX8" s="553"/>
      <c r="EY8" s="553"/>
      <c r="EZ8" s="553"/>
      <c r="FA8" s="553"/>
      <c r="FB8" s="553"/>
      <c r="FC8" s="553"/>
      <c r="FD8" s="553"/>
      <c r="FE8" s="553"/>
      <c r="FF8" s="553"/>
      <c r="FG8" s="553"/>
      <c r="FH8" s="553"/>
      <c r="FI8" s="553"/>
      <c r="FJ8" s="553"/>
      <c r="FK8" s="553"/>
      <c r="FL8" s="553"/>
      <c r="FM8" s="553"/>
      <c r="FN8" s="553"/>
      <c r="FO8" s="553"/>
      <c r="FP8" s="553"/>
      <c r="FQ8" s="553"/>
      <c r="FR8" s="553"/>
      <c r="FS8" s="553"/>
      <c r="FT8" s="553"/>
      <c r="FU8" s="553"/>
      <c r="FV8" s="553"/>
      <c r="FW8" s="553"/>
      <c r="FX8" s="552">
        <v>0</v>
      </c>
      <c r="FY8" s="552">
        <v>0</v>
      </c>
      <c r="FZ8" s="552">
        <v>0</v>
      </c>
      <c r="GA8" s="552">
        <v>0</v>
      </c>
      <c r="GB8" s="552">
        <v>0</v>
      </c>
    </row>
    <row r="9" spans="1:184" s="554" customFormat="1" ht="15.6">
      <c r="A9" s="551">
        <v>5</v>
      </c>
      <c r="B9" s="552" t="s">
        <v>678</v>
      </c>
      <c r="C9" s="553"/>
      <c r="D9" s="553"/>
      <c r="E9" s="553"/>
      <c r="F9" s="553"/>
      <c r="G9" s="553"/>
      <c r="H9" s="553"/>
      <c r="I9" s="553"/>
      <c r="J9" s="553"/>
      <c r="K9" s="553"/>
      <c r="L9" s="553"/>
      <c r="M9" s="553"/>
      <c r="N9" s="553"/>
      <c r="O9" s="553"/>
      <c r="P9" s="553"/>
      <c r="Q9" s="553"/>
      <c r="R9" s="553"/>
      <c r="S9" s="553"/>
      <c r="T9" s="553"/>
      <c r="U9" s="553"/>
      <c r="V9" s="553"/>
      <c r="W9" s="573">
        <v>54</v>
      </c>
      <c r="X9" s="575">
        <v>52</v>
      </c>
      <c r="Y9" s="576">
        <f t="shared" si="0"/>
        <v>106</v>
      </c>
      <c r="Z9" s="573">
        <v>46</v>
      </c>
      <c r="AA9" s="575">
        <v>44</v>
      </c>
      <c r="AB9" s="576">
        <f t="shared" si="1"/>
        <v>90</v>
      </c>
      <c r="AC9" s="572">
        <f t="shared" si="2"/>
        <v>100</v>
      </c>
      <c r="AD9" s="557">
        <f t="shared" si="2"/>
        <v>96</v>
      </c>
      <c r="AE9" s="576">
        <f t="shared" si="3"/>
        <v>196</v>
      </c>
      <c r="AF9" s="557">
        <f t="shared" si="3"/>
        <v>292</v>
      </c>
      <c r="AG9" s="551"/>
      <c r="AH9" s="551"/>
      <c r="AI9" s="551"/>
      <c r="AJ9" s="551"/>
      <c r="AK9" s="551"/>
      <c r="AL9" s="551"/>
      <c r="AM9" s="551"/>
      <c r="AN9" s="551"/>
      <c r="AO9" s="551"/>
      <c r="AP9" s="553"/>
      <c r="AQ9" s="553"/>
      <c r="AR9" s="553"/>
      <c r="AS9" s="553"/>
      <c r="AT9" s="553"/>
      <c r="AU9" s="553"/>
      <c r="AV9" s="553"/>
      <c r="AW9" s="553"/>
      <c r="AX9" s="553"/>
      <c r="AY9" s="553"/>
      <c r="AZ9" s="553"/>
      <c r="BA9" s="553"/>
      <c r="BB9" s="553"/>
      <c r="BC9" s="553"/>
      <c r="BD9" s="553"/>
      <c r="BE9" s="553"/>
      <c r="BF9" s="553"/>
      <c r="BG9" s="553"/>
      <c r="BH9" s="553"/>
      <c r="BI9" s="553"/>
      <c r="BJ9" s="553"/>
      <c r="BK9" s="553"/>
      <c r="BL9" s="553"/>
      <c r="BM9" s="553"/>
      <c r="BN9" s="553"/>
      <c r="BO9" s="553"/>
      <c r="BP9" s="553"/>
      <c r="BQ9" s="553"/>
      <c r="BR9" s="553"/>
      <c r="BS9" s="553"/>
      <c r="BT9" s="553"/>
      <c r="BU9" s="553"/>
      <c r="BV9" s="553"/>
      <c r="BW9" s="553"/>
      <c r="BX9" s="553"/>
      <c r="BY9" s="553"/>
      <c r="BZ9" s="553"/>
      <c r="CA9" s="553"/>
      <c r="CB9" s="553"/>
      <c r="CC9" s="553"/>
      <c r="CD9" s="553"/>
      <c r="CE9" s="553"/>
      <c r="CF9" s="553"/>
      <c r="CG9" s="553"/>
      <c r="CH9" s="553"/>
      <c r="CI9" s="553"/>
      <c r="CJ9" s="553"/>
      <c r="CK9" s="553"/>
      <c r="CL9" s="553"/>
      <c r="CM9" s="553"/>
      <c r="CN9" s="553"/>
      <c r="CO9" s="553"/>
      <c r="CP9" s="553"/>
      <c r="CQ9" s="553"/>
      <c r="CR9" s="553"/>
      <c r="CS9" s="553"/>
      <c r="CT9" s="553"/>
      <c r="CU9" s="553"/>
      <c r="CV9" s="553"/>
      <c r="CW9" s="553"/>
      <c r="CX9" s="553"/>
      <c r="CY9" s="553"/>
      <c r="CZ9" s="553"/>
      <c r="DA9" s="553"/>
      <c r="DB9" s="553"/>
      <c r="DC9" s="553"/>
      <c r="DD9" s="553"/>
      <c r="DE9" s="553"/>
      <c r="DF9" s="553"/>
      <c r="DG9" s="553"/>
      <c r="DH9" s="553"/>
      <c r="DI9" s="553"/>
      <c r="DJ9" s="553"/>
      <c r="DK9" s="553"/>
      <c r="DL9" s="553"/>
      <c r="DM9" s="553"/>
      <c r="DN9" s="553"/>
      <c r="DO9" s="553"/>
      <c r="DP9" s="553"/>
      <c r="DQ9" s="553"/>
      <c r="DR9" s="553"/>
      <c r="DS9" s="553"/>
      <c r="DT9" s="553"/>
      <c r="DU9" s="553"/>
      <c r="DV9" s="553"/>
      <c r="DW9" s="553"/>
      <c r="DX9" s="553"/>
      <c r="DY9" s="553"/>
      <c r="DZ9" s="553"/>
      <c r="EA9" s="553"/>
      <c r="EB9" s="553"/>
      <c r="EC9" s="553"/>
      <c r="ED9" s="553"/>
      <c r="EE9" s="553"/>
      <c r="EF9" s="553"/>
      <c r="EG9" s="553"/>
      <c r="EH9" s="553"/>
      <c r="EI9" s="553"/>
      <c r="EJ9" s="553"/>
      <c r="EK9" s="553"/>
      <c r="EL9" s="553"/>
      <c r="EM9" s="553"/>
      <c r="EN9" s="553"/>
      <c r="EO9" s="553"/>
      <c r="EP9" s="553"/>
      <c r="EQ9" s="553"/>
      <c r="ER9" s="553"/>
      <c r="ES9" s="553"/>
      <c r="ET9" s="553"/>
      <c r="EU9" s="553"/>
      <c r="EV9" s="553"/>
      <c r="EW9" s="553"/>
      <c r="EX9" s="553"/>
      <c r="EY9" s="553"/>
      <c r="EZ9" s="553"/>
      <c r="FA9" s="553"/>
      <c r="FB9" s="553"/>
      <c r="FC9" s="553"/>
      <c r="FD9" s="553"/>
      <c r="FE9" s="553"/>
      <c r="FF9" s="553"/>
      <c r="FG9" s="553"/>
      <c r="FH9" s="553"/>
      <c r="FI9" s="553"/>
      <c r="FJ9" s="553"/>
      <c r="FK9" s="553"/>
      <c r="FL9" s="553"/>
      <c r="FM9" s="553"/>
      <c r="FN9" s="553"/>
      <c r="FO9" s="553"/>
      <c r="FP9" s="553"/>
      <c r="FQ9" s="553"/>
      <c r="FR9" s="553"/>
      <c r="FS9" s="553"/>
      <c r="FT9" s="553"/>
      <c r="FU9" s="553"/>
      <c r="FV9" s="553"/>
      <c r="FW9" s="553"/>
      <c r="FX9" s="552">
        <v>0</v>
      </c>
      <c r="FY9" s="552">
        <v>0</v>
      </c>
      <c r="FZ9" s="552">
        <v>0</v>
      </c>
      <c r="GA9" s="552">
        <v>0</v>
      </c>
      <c r="GB9" s="552">
        <v>0</v>
      </c>
    </row>
    <row r="10" spans="1:184" s="554" customFormat="1" ht="15.6">
      <c r="A10" s="551">
        <v>6</v>
      </c>
      <c r="B10" s="552" t="s">
        <v>679</v>
      </c>
      <c r="C10" s="553"/>
      <c r="D10" s="553"/>
      <c r="E10" s="553"/>
      <c r="F10" s="553"/>
      <c r="G10" s="553"/>
      <c r="H10" s="553"/>
      <c r="I10" s="553"/>
      <c r="J10" s="553"/>
      <c r="K10" s="553"/>
      <c r="L10" s="553"/>
      <c r="M10" s="553"/>
      <c r="N10" s="553"/>
      <c r="O10" s="553"/>
      <c r="P10" s="553"/>
      <c r="Q10" s="553"/>
      <c r="R10" s="553"/>
      <c r="S10" s="553"/>
      <c r="T10" s="553"/>
      <c r="U10" s="553"/>
      <c r="V10" s="553"/>
      <c r="W10" s="573">
        <v>62</v>
      </c>
      <c r="X10" s="575">
        <v>58</v>
      </c>
      <c r="Y10" s="576">
        <f t="shared" si="0"/>
        <v>120</v>
      </c>
      <c r="Z10" s="573">
        <v>54</v>
      </c>
      <c r="AA10" s="575">
        <v>52</v>
      </c>
      <c r="AB10" s="576">
        <f t="shared" si="1"/>
        <v>106</v>
      </c>
      <c r="AC10" s="572">
        <f t="shared" si="2"/>
        <v>116</v>
      </c>
      <c r="AD10" s="557">
        <f t="shared" si="2"/>
        <v>110</v>
      </c>
      <c r="AE10" s="576">
        <f t="shared" si="3"/>
        <v>226</v>
      </c>
      <c r="AF10" s="557">
        <f t="shared" si="3"/>
        <v>336</v>
      </c>
      <c r="AG10" s="551"/>
      <c r="AH10" s="551"/>
      <c r="AI10" s="551"/>
      <c r="AJ10" s="551"/>
      <c r="AK10" s="551"/>
      <c r="AL10" s="551"/>
      <c r="AM10" s="551"/>
      <c r="AN10" s="551"/>
      <c r="AO10" s="551"/>
      <c r="AP10" s="553"/>
      <c r="AQ10" s="553"/>
      <c r="AR10" s="553"/>
      <c r="AS10" s="553"/>
      <c r="AT10" s="553"/>
      <c r="AU10" s="553"/>
      <c r="AV10" s="553"/>
      <c r="AW10" s="553"/>
      <c r="AX10" s="553"/>
      <c r="AY10" s="553"/>
      <c r="AZ10" s="553"/>
      <c r="BA10" s="553"/>
      <c r="BB10" s="553"/>
      <c r="BC10" s="553"/>
      <c r="BD10" s="553"/>
      <c r="BE10" s="553"/>
      <c r="BF10" s="553"/>
      <c r="BG10" s="553"/>
      <c r="BH10" s="553"/>
      <c r="BI10" s="553"/>
      <c r="BJ10" s="553"/>
      <c r="BK10" s="553"/>
      <c r="BL10" s="553"/>
      <c r="BM10" s="553"/>
      <c r="BN10" s="553"/>
      <c r="BO10" s="553"/>
      <c r="BP10" s="553"/>
      <c r="BQ10" s="553"/>
      <c r="BR10" s="553"/>
      <c r="BS10" s="553"/>
      <c r="BT10" s="553"/>
      <c r="BU10" s="553"/>
      <c r="BV10" s="553"/>
      <c r="BW10" s="553"/>
      <c r="BX10" s="553"/>
      <c r="BY10" s="553"/>
      <c r="BZ10" s="553"/>
      <c r="CA10" s="553"/>
      <c r="CB10" s="553"/>
      <c r="CC10" s="553"/>
      <c r="CD10" s="553"/>
      <c r="CE10" s="553"/>
      <c r="CF10" s="553"/>
      <c r="CG10" s="553"/>
      <c r="CH10" s="553"/>
      <c r="CI10" s="553"/>
      <c r="CJ10" s="553"/>
      <c r="CK10" s="553"/>
      <c r="CL10" s="553"/>
      <c r="CM10" s="553"/>
      <c r="CN10" s="553"/>
      <c r="CO10" s="553"/>
      <c r="CP10" s="553"/>
      <c r="CQ10" s="553"/>
      <c r="CR10" s="553"/>
      <c r="CS10" s="553"/>
      <c r="CT10" s="553"/>
      <c r="CU10" s="553"/>
      <c r="CV10" s="553"/>
      <c r="CW10" s="553"/>
      <c r="CX10" s="553"/>
      <c r="CY10" s="553"/>
      <c r="CZ10" s="553"/>
      <c r="DA10" s="553"/>
      <c r="DB10" s="553"/>
      <c r="DC10" s="553"/>
      <c r="DD10" s="553"/>
      <c r="DE10" s="553"/>
      <c r="DF10" s="553"/>
      <c r="DG10" s="553"/>
      <c r="DH10" s="553"/>
      <c r="DI10" s="553"/>
      <c r="DJ10" s="553"/>
      <c r="DK10" s="553"/>
      <c r="DL10" s="553"/>
      <c r="DM10" s="553"/>
      <c r="DN10" s="553"/>
      <c r="DO10" s="553"/>
      <c r="DP10" s="553"/>
      <c r="DQ10" s="553"/>
      <c r="DR10" s="553"/>
      <c r="DS10" s="553"/>
      <c r="DT10" s="553"/>
      <c r="DU10" s="553"/>
      <c r="DV10" s="553"/>
      <c r="DW10" s="553"/>
      <c r="DX10" s="553"/>
      <c r="DY10" s="553"/>
      <c r="DZ10" s="553"/>
      <c r="EA10" s="553"/>
      <c r="EB10" s="553"/>
      <c r="EC10" s="553"/>
      <c r="ED10" s="553"/>
      <c r="EE10" s="553"/>
      <c r="EF10" s="553"/>
      <c r="EG10" s="553"/>
      <c r="EH10" s="553"/>
      <c r="EI10" s="553"/>
      <c r="EJ10" s="553"/>
      <c r="EK10" s="553"/>
      <c r="EL10" s="553"/>
      <c r="EM10" s="553"/>
      <c r="EN10" s="553"/>
      <c r="EO10" s="553"/>
      <c r="EP10" s="553"/>
      <c r="EQ10" s="553"/>
      <c r="ER10" s="553"/>
      <c r="ES10" s="553"/>
      <c r="ET10" s="553"/>
      <c r="EU10" s="553"/>
      <c r="EV10" s="553"/>
      <c r="EW10" s="553"/>
      <c r="EX10" s="553"/>
      <c r="EY10" s="553"/>
      <c r="EZ10" s="553"/>
      <c r="FA10" s="553"/>
      <c r="FB10" s="553"/>
      <c r="FC10" s="553"/>
      <c r="FD10" s="553"/>
      <c r="FE10" s="553"/>
      <c r="FF10" s="553"/>
      <c r="FG10" s="553"/>
      <c r="FH10" s="553"/>
      <c r="FI10" s="553"/>
      <c r="FJ10" s="553"/>
      <c r="FK10" s="553"/>
      <c r="FL10" s="553"/>
      <c r="FM10" s="553"/>
      <c r="FN10" s="553"/>
      <c r="FO10" s="553"/>
      <c r="FP10" s="553"/>
      <c r="FQ10" s="553"/>
      <c r="FR10" s="553"/>
      <c r="FS10" s="553"/>
      <c r="FT10" s="553"/>
      <c r="FU10" s="553"/>
      <c r="FV10" s="553"/>
      <c r="FW10" s="553"/>
      <c r="FX10" s="552">
        <v>0</v>
      </c>
      <c r="FY10" s="552">
        <v>0</v>
      </c>
      <c r="FZ10" s="552">
        <v>0</v>
      </c>
      <c r="GA10" s="552">
        <v>0</v>
      </c>
      <c r="GB10" s="552">
        <v>0</v>
      </c>
    </row>
    <row r="11" spans="1:184" s="554" customFormat="1" ht="15.6">
      <c r="A11" s="551">
        <v>7</v>
      </c>
      <c r="B11" s="552" t="s">
        <v>680</v>
      </c>
      <c r="C11" s="553"/>
      <c r="D11" s="553"/>
      <c r="E11" s="553"/>
      <c r="F11" s="553"/>
      <c r="G11" s="553"/>
      <c r="H11" s="553"/>
      <c r="I11" s="553"/>
      <c r="J11" s="553"/>
      <c r="K11" s="553"/>
      <c r="L11" s="553"/>
      <c r="M11" s="553"/>
      <c r="N11" s="553"/>
      <c r="O11" s="553"/>
      <c r="P11" s="553"/>
      <c r="Q11" s="553"/>
      <c r="R11" s="553"/>
      <c r="S11" s="553"/>
      <c r="T11" s="553"/>
      <c r="U11" s="553"/>
      <c r="V11" s="553"/>
      <c r="W11" s="573">
        <v>35</v>
      </c>
      <c r="X11" s="575">
        <v>30</v>
      </c>
      <c r="Y11" s="576">
        <f t="shared" si="0"/>
        <v>65</v>
      </c>
      <c r="Z11" s="573">
        <v>33</v>
      </c>
      <c r="AA11" s="575">
        <v>30</v>
      </c>
      <c r="AB11" s="576">
        <f t="shared" si="1"/>
        <v>63</v>
      </c>
      <c r="AC11" s="572">
        <f t="shared" si="2"/>
        <v>68</v>
      </c>
      <c r="AD11" s="557">
        <f t="shared" si="2"/>
        <v>60</v>
      </c>
      <c r="AE11" s="576">
        <f t="shared" si="3"/>
        <v>128</v>
      </c>
      <c r="AF11" s="557">
        <f t="shared" si="3"/>
        <v>188</v>
      </c>
      <c r="AG11" s="551"/>
      <c r="AH11" s="551"/>
      <c r="AI11" s="551"/>
      <c r="AJ11" s="551"/>
      <c r="AK11" s="551"/>
      <c r="AL11" s="551"/>
      <c r="AM11" s="551"/>
      <c r="AN11" s="551"/>
      <c r="AO11" s="551"/>
      <c r="AP11" s="553"/>
      <c r="AQ11" s="553"/>
      <c r="AR11" s="553"/>
      <c r="AS11" s="553"/>
      <c r="AT11" s="553"/>
      <c r="AU11" s="553"/>
      <c r="AV11" s="553"/>
      <c r="AW11" s="553"/>
      <c r="AX11" s="553"/>
      <c r="AY11" s="553"/>
      <c r="AZ11" s="553"/>
      <c r="BA11" s="553"/>
      <c r="BB11" s="553"/>
      <c r="BC11" s="553"/>
      <c r="BD11" s="553"/>
      <c r="BE11" s="553"/>
      <c r="BF11" s="553"/>
      <c r="BG11" s="553"/>
      <c r="BH11" s="553"/>
      <c r="BI11" s="553"/>
      <c r="BJ11" s="553"/>
      <c r="BK11" s="553"/>
      <c r="BL11" s="553"/>
      <c r="BM11" s="553"/>
      <c r="BN11" s="553"/>
      <c r="BO11" s="553"/>
      <c r="BP11" s="553"/>
      <c r="BQ11" s="553"/>
      <c r="BR11" s="553"/>
      <c r="BS11" s="553"/>
      <c r="BT11" s="553"/>
      <c r="BU11" s="553"/>
      <c r="BV11" s="553"/>
      <c r="BW11" s="553"/>
      <c r="BX11" s="553"/>
      <c r="BY11" s="553"/>
      <c r="BZ11" s="553"/>
      <c r="CA11" s="553"/>
      <c r="CB11" s="553"/>
      <c r="CC11" s="553"/>
      <c r="CD11" s="553"/>
      <c r="CE11" s="553"/>
      <c r="CF11" s="553"/>
      <c r="CG11" s="553"/>
      <c r="CH11" s="553"/>
      <c r="CI11" s="553"/>
      <c r="CJ11" s="553"/>
      <c r="CK11" s="553"/>
      <c r="CL11" s="553"/>
      <c r="CM11" s="553"/>
      <c r="CN11" s="553"/>
      <c r="CO11" s="553"/>
      <c r="CP11" s="553"/>
      <c r="CQ11" s="553"/>
      <c r="CR11" s="553"/>
      <c r="CS11" s="553"/>
      <c r="CT11" s="553"/>
      <c r="CU11" s="553"/>
      <c r="CV11" s="553"/>
      <c r="CW11" s="553"/>
      <c r="CX11" s="553"/>
      <c r="CY11" s="553"/>
      <c r="CZ11" s="553"/>
      <c r="DA11" s="553"/>
      <c r="DB11" s="553"/>
      <c r="DC11" s="553"/>
      <c r="DD11" s="553"/>
      <c r="DE11" s="553"/>
      <c r="DF11" s="553"/>
      <c r="DG11" s="553"/>
      <c r="DH11" s="553"/>
      <c r="DI11" s="553"/>
      <c r="DJ11" s="553"/>
      <c r="DK11" s="553"/>
      <c r="DL11" s="553"/>
      <c r="DM11" s="553"/>
      <c r="DN11" s="553"/>
      <c r="DO11" s="553"/>
      <c r="DP11" s="553"/>
      <c r="DQ11" s="553"/>
      <c r="DR11" s="553"/>
      <c r="DS11" s="553"/>
      <c r="DT11" s="553"/>
      <c r="DU11" s="553"/>
      <c r="DV11" s="553"/>
      <c r="DW11" s="553"/>
      <c r="DX11" s="553"/>
      <c r="DY11" s="553"/>
      <c r="DZ11" s="553"/>
      <c r="EA11" s="553"/>
      <c r="EB11" s="553"/>
      <c r="EC11" s="553"/>
      <c r="ED11" s="553"/>
      <c r="EE11" s="553"/>
      <c r="EF11" s="553"/>
      <c r="EG11" s="553"/>
      <c r="EH11" s="553"/>
      <c r="EI11" s="553"/>
      <c r="EJ11" s="553"/>
      <c r="EK11" s="553"/>
      <c r="EL11" s="553"/>
      <c r="EM11" s="553"/>
      <c r="EN11" s="553"/>
      <c r="EO11" s="553"/>
      <c r="EP11" s="553"/>
      <c r="EQ11" s="553"/>
      <c r="ER11" s="553"/>
      <c r="ES11" s="553"/>
      <c r="ET11" s="553"/>
      <c r="EU11" s="553"/>
      <c r="EV11" s="553"/>
      <c r="EW11" s="553"/>
      <c r="EX11" s="553"/>
      <c r="EY11" s="553"/>
      <c r="EZ11" s="553"/>
      <c r="FA11" s="553"/>
      <c r="FB11" s="553"/>
      <c r="FC11" s="553"/>
      <c r="FD11" s="553"/>
      <c r="FE11" s="553"/>
      <c r="FF11" s="553"/>
      <c r="FG11" s="553"/>
      <c r="FH11" s="553"/>
      <c r="FI11" s="553"/>
      <c r="FJ11" s="553"/>
      <c r="FK11" s="553"/>
      <c r="FL11" s="553"/>
      <c r="FM11" s="553"/>
      <c r="FN11" s="553"/>
      <c r="FO11" s="553"/>
      <c r="FP11" s="553"/>
      <c r="FQ11" s="553"/>
      <c r="FR11" s="553"/>
      <c r="FS11" s="553"/>
      <c r="FT11" s="553"/>
      <c r="FU11" s="553"/>
      <c r="FV11" s="553"/>
      <c r="FW11" s="553"/>
      <c r="FX11" s="552">
        <v>0</v>
      </c>
      <c r="FY11" s="552">
        <v>0</v>
      </c>
      <c r="FZ11" s="552">
        <v>0</v>
      </c>
      <c r="GA11" s="552">
        <v>0</v>
      </c>
      <c r="GB11" s="552">
        <v>0</v>
      </c>
    </row>
    <row r="12" spans="1:184" s="554" customFormat="1" ht="15.6">
      <c r="A12" s="551">
        <v>8</v>
      </c>
      <c r="B12" s="552" t="s">
        <v>681</v>
      </c>
      <c r="C12" s="553"/>
      <c r="D12" s="553"/>
      <c r="E12" s="553"/>
      <c r="F12" s="553"/>
      <c r="G12" s="553"/>
      <c r="H12" s="553"/>
      <c r="I12" s="553"/>
      <c r="J12" s="553"/>
      <c r="K12" s="553"/>
      <c r="L12" s="553"/>
      <c r="M12" s="553"/>
      <c r="N12" s="553"/>
      <c r="O12" s="553"/>
      <c r="P12" s="553"/>
      <c r="Q12" s="553"/>
      <c r="R12" s="553"/>
      <c r="S12" s="553"/>
      <c r="T12" s="553"/>
      <c r="U12" s="553"/>
      <c r="V12" s="553"/>
      <c r="W12" s="573">
        <v>53</v>
      </c>
      <c r="X12" s="575">
        <v>50</v>
      </c>
      <c r="Y12" s="576">
        <f t="shared" si="0"/>
        <v>103</v>
      </c>
      <c r="Z12" s="573">
        <v>53</v>
      </c>
      <c r="AA12" s="575">
        <v>49</v>
      </c>
      <c r="AB12" s="576">
        <f t="shared" si="1"/>
        <v>102</v>
      </c>
      <c r="AC12" s="572">
        <f t="shared" si="2"/>
        <v>106</v>
      </c>
      <c r="AD12" s="557">
        <f t="shared" si="2"/>
        <v>99</v>
      </c>
      <c r="AE12" s="576">
        <f t="shared" si="3"/>
        <v>205</v>
      </c>
      <c r="AF12" s="557">
        <f t="shared" si="3"/>
        <v>304</v>
      </c>
      <c r="AG12" s="551"/>
      <c r="AH12" s="551"/>
      <c r="AI12" s="551"/>
      <c r="AJ12" s="551"/>
      <c r="AK12" s="551"/>
      <c r="AL12" s="551"/>
      <c r="AM12" s="551"/>
      <c r="AN12" s="551"/>
      <c r="AO12" s="551"/>
      <c r="AP12" s="553"/>
      <c r="AQ12" s="553"/>
      <c r="AR12" s="553"/>
      <c r="AS12" s="553"/>
      <c r="AT12" s="553"/>
      <c r="AU12" s="553"/>
      <c r="AV12" s="553"/>
      <c r="AW12" s="553"/>
      <c r="AX12" s="553"/>
      <c r="AY12" s="553"/>
      <c r="AZ12" s="553"/>
      <c r="BA12" s="553"/>
      <c r="BB12" s="553"/>
      <c r="BC12" s="553"/>
      <c r="BD12" s="553"/>
      <c r="BE12" s="553"/>
      <c r="BF12" s="553"/>
      <c r="BG12" s="553"/>
      <c r="BH12" s="553"/>
      <c r="BI12" s="553"/>
      <c r="BJ12" s="553"/>
      <c r="BK12" s="553"/>
      <c r="BL12" s="553"/>
      <c r="BM12" s="553"/>
      <c r="BN12" s="553"/>
      <c r="BO12" s="553"/>
      <c r="BP12" s="553"/>
      <c r="BQ12" s="553"/>
      <c r="BR12" s="553"/>
      <c r="BS12" s="553"/>
      <c r="BT12" s="553"/>
      <c r="BU12" s="553"/>
      <c r="BV12" s="553"/>
      <c r="BW12" s="553"/>
      <c r="BX12" s="553"/>
      <c r="BY12" s="553"/>
      <c r="BZ12" s="553"/>
      <c r="CA12" s="553"/>
      <c r="CB12" s="553"/>
      <c r="CC12" s="553"/>
      <c r="CD12" s="553"/>
      <c r="CE12" s="553"/>
      <c r="CF12" s="553"/>
      <c r="CG12" s="553"/>
      <c r="CH12" s="553"/>
      <c r="CI12" s="553"/>
      <c r="CJ12" s="553"/>
      <c r="CK12" s="553"/>
      <c r="CL12" s="553"/>
      <c r="CM12" s="553"/>
      <c r="CN12" s="553"/>
      <c r="CO12" s="553"/>
      <c r="CP12" s="553"/>
      <c r="CQ12" s="553"/>
      <c r="CR12" s="553"/>
      <c r="CS12" s="553"/>
      <c r="CT12" s="553"/>
      <c r="CU12" s="553"/>
      <c r="CV12" s="553"/>
      <c r="CW12" s="553"/>
      <c r="CX12" s="553"/>
      <c r="CY12" s="553"/>
      <c r="CZ12" s="553"/>
      <c r="DA12" s="553"/>
      <c r="DB12" s="553"/>
      <c r="DC12" s="553"/>
      <c r="DD12" s="553"/>
      <c r="DE12" s="553"/>
      <c r="DF12" s="553"/>
      <c r="DG12" s="553"/>
      <c r="DH12" s="553"/>
      <c r="DI12" s="553"/>
      <c r="DJ12" s="553"/>
      <c r="DK12" s="553"/>
      <c r="DL12" s="553"/>
      <c r="DM12" s="553"/>
      <c r="DN12" s="553"/>
      <c r="DO12" s="553"/>
      <c r="DP12" s="553"/>
      <c r="DQ12" s="553"/>
      <c r="DR12" s="553"/>
      <c r="DS12" s="553"/>
      <c r="DT12" s="553"/>
      <c r="DU12" s="553"/>
      <c r="DV12" s="553"/>
      <c r="DW12" s="553"/>
      <c r="DX12" s="553"/>
      <c r="DY12" s="553"/>
      <c r="DZ12" s="553"/>
      <c r="EA12" s="553"/>
      <c r="EB12" s="553"/>
      <c r="EC12" s="553"/>
      <c r="ED12" s="553"/>
      <c r="EE12" s="553"/>
      <c r="EF12" s="553"/>
      <c r="EG12" s="553"/>
      <c r="EH12" s="553"/>
      <c r="EI12" s="553"/>
      <c r="EJ12" s="553"/>
      <c r="EK12" s="553"/>
      <c r="EL12" s="553"/>
      <c r="EM12" s="553"/>
      <c r="EN12" s="553"/>
      <c r="EO12" s="553"/>
      <c r="EP12" s="553"/>
      <c r="EQ12" s="553"/>
      <c r="ER12" s="553"/>
      <c r="ES12" s="553"/>
      <c r="ET12" s="553"/>
      <c r="EU12" s="553"/>
      <c r="EV12" s="553"/>
      <c r="EW12" s="553"/>
      <c r="EX12" s="553"/>
      <c r="EY12" s="553"/>
      <c r="EZ12" s="553"/>
      <c r="FA12" s="553"/>
      <c r="FB12" s="553"/>
      <c r="FC12" s="553"/>
      <c r="FD12" s="553"/>
      <c r="FE12" s="553"/>
      <c r="FF12" s="553"/>
      <c r="FG12" s="553"/>
      <c r="FH12" s="553"/>
      <c r="FI12" s="553"/>
      <c r="FJ12" s="553"/>
      <c r="FK12" s="553"/>
      <c r="FL12" s="553"/>
      <c r="FM12" s="553"/>
      <c r="FN12" s="553"/>
      <c r="FO12" s="553"/>
      <c r="FP12" s="553"/>
      <c r="FQ12" s="553"/>
      <c r="FR12" s="553"/>
      <c r="FS12" s="553"/>
      <c r="FT12" s="553"/>
      <c r="FU12" s="553"/>
      <c r="FV12" s="553"/>
      <c r="FW12" s="553"/>
      <c r="FX12" s="552">
        <v>0</v>
      </c>
      <c r="FY12" s="552">
        <v>0</v>
      </c>
      <c r="FZ12" s="552">
        <v>0</v>
      </c>
      <c r="GA12" s="552">
        <v>0</v>
      </c>
      <c r="GB12" s="552">
        <v>0</v>
      </c>
    </row>
    <row r="13" spans="1:184" s="554" customFormat="1" ht="15.6">
      <c r="A13" s="551">
        <v>9</v>
      </c>
      <c r="B13" s="552" t="s">
        <v>682</v>
      </c>
      <c r="C13" s="553"/>
      <c r="D13" s="553"/>
      <c r="E13" s="553"/>
      <c r="F13" s="553"/>
      <c r="G13" s="553"/>
      <c r="H13" s="553"/>
      <c r="I13" s="553"/>
      <c r="J13" s="553"/>
      <c r="K13" s="553"/>
      <c r="L13" s="553"/>
      <c r="M13" s="553"/>
      <c r="N13" s="553"/>
      <c r="O13" s="553"/>
      <c r="P13" s="553"/>
      <c r="Q13" s="553"/>
      <c r="R13" s="553"/>
      <c r="S13" s="553"/>
      <c r="T13" s="553"/>
      <c r="U13" s="553"/>
      <c r="V13" s="553"/>
      <c r="W13" s="573">
        <v>32</v>
      </c>
      <c r="X13" s="575">
        <v>30</v>
      </c>
      <c r="Y13" s="576">
        <f t="shared" si="0"/>
        <v>62</v>
      </c>
      <c r="Z13" s="573">
        <v>32</v>
      </c>
      <c r="AA13" s="575">
        <v>29</v>
      </c>
      <c r="AB13" s="576">
        <f t="shared" si="1"/>
        <v>61</v>
      </c>
      <c r="AC13" s="572">
        <f t="shared" si="2"/>
        <v>64</v>
      </c>
      <c r="AD13" s="557">
        <f t="shared" si="2"/>
        <v>59</v>
      </c>
      <c r="AE13" s="576">
        <f t="shared" si="3"/>
        <v>123</v>
      </c>
      <c r="AF13" s="557">
        <f t="shared" si="3"/>
        <v>182</v>
      </c>
      <c r="AG13" s="551"/>
      <c r="AH13" s="551"/>
      <c r="AI13" s="551"/>
      <c r="AJ13" s="551"/>
      <c r="AK13" s="551"/>
      <c r="AL13" s="551"/>
      <c r="AM13" s="551"/>
      <c r="AN13" s="551"/>
      <c r="AO13" s="551"/>
      <c r="AP13" s="553"/>
      <c r="AQ13" s="553"/>
      <c r="AR13" s="553"/>
      <c r="AS13" s="553"/>
      <c r="AT13" s="553"/>
      <c r="AU13" s="553"/>
      <c r="AV13" s="553"/>
      <c r="AW13" s="553"/>
      <c r="AX13" s="553"/>
      <c r="AY13" s="553"/>
      <c r="AZ13" s="553"/>
      <c r="BA13" s="553"/>
      <c r="BB13" s="553"/>
      <c r="BC13" s="553"/>
      <c r="BD13" s="553"/>
      <c r="BE13" s="553"/>
      <c r="BF13" s="553"/>
      <c r="BG13" s="553"/>
      <c r="BH13" s="553"/>
      <c r="BI13" s="553"/>
      <c r="BJ13" s="553"/>
      <c r="BK13" s="553"/>
      <c r="BL13" s="553"/>
      <c r="BM13" s="553"/>
      <c r="BN13" s="553"/>
      <c r="BO13" s="553"/>
      <c r="BP13" s="553"/>
      <c r="BQ13" s="553"/>
      <c r="BR13" s="553"/>
      <c r="BS13" s="553"/>
      <c r="BT13" s="553"/>
      <c r="BU13" s="553"/>
      <c r="BV13" s="553"/>
      <c r="BW13" s="553"/>
      <c r="BX13" s="553"/>
      <c r="BY13" s="553"/>
      <c r="BZ13" s="553"/>
      <c r="CA13" s="553"/>
      <c r="CB13" s="553"/>
      <c r="CC13" s="553"/>
      <c r="CD13" s="553"/>
      <c r="CE13" s="553"/>
      <c r="CF13" s="553"/>
      <c r="CG13" s="553"/>
      <c r="CH13" s="553"/>
      <c r="CI13" s="553"/>
      <c r="CJ13" s="553"/>
      <c r="CK13" s="553"/>
      <c r="CL13" s="553"/>
      <c r="CM13" s="553"/>
      <c r="CN13" s="553"/>
      <c r="CO13" s="553"/>
      <c r="CP13" s="553"/>
      <c r="CQ13" s="553"/>
      <c r="CR13" s="553"/>
      <c r="CS13" s="553"/>
      <c r="CT13" s="553"/>
      <c r="CU13" s="553"/>
      <c r="CV13" s="553"/>
      <c r="CW13" s="553"/>
      <c r="CX13" s="553"/>
      <c r="CY13" s="553"/>
      <c r="CZ13" s="553"/>
      <c r="DA13" s="553"/>
      <c r="DB13" s="553"/>
      <c r="DC13" s="553"/>
      <c r="DD13" s="553"/>
      <c r="DE13" s="553"/>
      <c r="DF13" s="553"/>
      <c r="DG13" s="553"/>
      <c r="DH13" s="553"/>
      <c r="DI13" s="553"/>
      <c r="DJ13" s="553"/>
      <c r="DK13" s="553"/>
      <c r="DL13" s="553"/>
      <c r="DM13" s="553"/>
      <c r="DN13" s="553"/>
      <c r="DO13" s="553"/>
      <c r="DP13" s="553"/>
      <c r="DQ13" s="553"/>
      <c r="DR13" s="553"/>
      <c r="DS13" s="553"/>
      <c r="DT13" s="553"/>
      <c r="DU13" s="553"/>
      <c r="DV13" s="553"/>
      <c r="DW13" s="553"/>
      <c r="DX13" s="553"/>
      <c r="DY13" s="553"/>
      <c r="DZ13" s="553"/>
      <c r="EA13" s="553"/>
      <c r="EB13" s="553"/>
      <c r="EC13" s="553"/>
      <c r="ED13" s="553"/>
      <c r="EE13" s="553"/>
      <c r="EF13" s="553"/>
      <c r="EG13" s="553"/>
      <c r="EH13" s="553"/>
      <c r="EI13" s="553"/>
      <c r="EJ13" s="553"/>
      <c r="EK13" s="553"/>
      <c r="EL13" s="553"/>
      <c r="EM13" s="553"/>
      <c r="EN13" s="553"/>
      <c r="EO13" s="553"/>
      <c r="EP13" s="553"/>
      <c r="EQ13" s="553"/>
      <c r="ER13" s="553"/>
      <c r="ES13" s="553"/>
      <c r="ET13" s="553"/>
      <c r="EU13" s="553"/>
      <c r="EV13" s="553"/>
      <c r="EW13" s="553"/>
      <c r="EX13" s="553"/>
      <c r="EY13" s="553"/>
      <c r="EZ13" s="553"/>
      <c r="FA13" s="553"/>
      <c r="FB13" s="553"/>
      <c r="FC13" s="553"/>
      <c r="FD13" s="553"/>
      <c r="FE13" s="553"/>
      <c r="FF13" s="553"/>
      <c r="FG13" s="553"/>
      <c r="FH13" s="553"/>
      <c r="FI13" s="553"/>
      <c r="FJ13" s="553"/>
      <c r="FK13" s="553"/>
      <c r="FL13" s="553"/>
      <c r="FM13" s="553"/>
      <c r="FN13" s="553"/>
      <c r="FO13" s="553"/>
      <c r="FP13" s="553"/>
      <c r="FQ13" s="553"/>
      <c r="FR13" s="553"/>
      <c r="FS13" s="553"/>
      <c r="FT13" s="553"/>
      <c r="FU13" s="553"/>
      <c r="FV13" s="553"/>
      <c r="FW13" s="553"/>
      <c r="FX13" s="552">
        <v>0</v>
      </c>
      <c r="FY13" s="552">
        <v>0</v>
      </c>
      <c r="FZ13" s="552">
        <v>0</v>
      </c>
      <c r="GA13" s="552">
        <v>0</v>
      </c>
      <c r="GB13" s="552">
        <v>0</v>
      </c>
    </row>
    <row r="14" spans="1:184" s="554" customFormat="1" ht="15.6">
      <c r="A14" s="551">
        <v>10</v>
      </c>
      <c r="B14" s="552" t="s">
        <v>683</v>
      </c>
      <c r="C14" s="553"/>
      <c r="D14" s="553"/>
      <c r="E14" s="553"/>
      <c r="F14" s="553"/>
      <c r="G14" s="553"/>
      <c r="H14" s="553"/>
      <c r="I14" s="553"/>
      <c r="J14" s="553"/>
      <c r="K14" s="553"/>
      <c r="L14" s="553"/>
      <c r="M14" s="553"/>
      <c r="N14" s="553"/>
      <c r="O14" s="553"/>
      <c r="P14" s="553"/>
      <c r="Q14" s="553"/>
      <c r="R14" s="553"/>
      <c r="S14" s="553"/>
      <c r="T14" s="553"/>
      <c r="U14" s="553"/>
      <c r="V14" s="553"/>
      <c r="W14" s="573">
        <v>26</v>
      </c>
      <c r="X14" s="575">
        <v>24</v>
      </c>
      <c r="Y14" s="576">
        <f t="shared" si="0"/>
        <v>50</v>
      </c>
      <c r="Z14" s="573">
        <v>36</v>
      </c>
      <c r="AA14" s="575">
        <v>34</v>
      </c>
      <c r="AB14" s="576">
        <f t="shared" si="1"/>
        <v>70</v>
      </c>
      <c r="AC14" s="572">
        <f t="shared" si="2"/>
        <v>62</v>
      </c>
      <c r="AD14" s="557">
        <f t="shared" si="2"/>
        <v>58</v>
      </c>
      <c r="AE14" s="576">
        <f t="shared" si="3"/>
        <v>120</v>
      </c>
      <c r="AF14" s="557">
        <f t="shared" si="3"/>
        <v>178</v>
      </c>
      <c r="AG14" s="551"/>
      <c r="AH14" s="551"/>
      <c r="AI14" s="551"/>
      <c r="AJ14" s="551"/>
      <c r="AK14" s="551"/>
      <c r="AL14" s="551"/>
      <c r="AM14" s="551"/>
      <c r="AN14" s="551"/>
      <c r="AO14" s="551"/>
      <c r="AP14" s="553"/>
      <c r="AQ14" s="553"/>
      <c r="AR14" s="553"/>
      <c r="AS14" s="553"/>
      <c r="AT14" s="553"/>
      <c r="AU14" s="553"/>
      <c r="AV14" s="553"/>
      <c r="AW14" s="553"/>
      <c r="AX14" s="553"/>
      <c r="AY14" s="553"/>
      <c r="AZ14" s="553"/>
      <c r="BA14" s="553"/>
      <c r="BB14" s="553"/>
      <c r="BC14" s="553"/>
      <c r="BD14" s="553"/>
      <c r="BE14" s="553"/>
      <c r="BF14" s="553"/>
      <c r="BG14" s="553"/>
      <c r="BH14" s="553"/>
      <c r="BI14" s="553"/>
      <c r="BJ14" s="553"/>
      <c r="BK14" s="553"/>
      <c r="BL14" s="553"/>
      <c r="BM14" s="553"/>
      <c r="BN14" s="553"/>
      <c r="BO14" s="553"/>
      <c r="BP14" s="553"/>
      <c r="BQ14" s="553"/>
      <c r="BR14" s="553"/>
      <c r="BS14" s="553"/>
      <c r="BT14" s="553"/>
      <c r="BU14" s="553"/>
      <c r="BV14" s="553"/>
      <c r="BW14" s="553"/>
      <c r="BX14" s="553"/>
      <c r="BY14" s="553"/>
      <c r="BZ14" s="553"/>
      <c r="CA14" s="553"/>
      <c r="CB14" s="553"/>
      <c r="CC14" s="553"/>
      <c r="CD14" s="553"/>
      <c r="CE14" s="553"/>
      <c r="CF14" s="553"/>
      <c r="CG14" s="553"/>
      <c r="CH14" s="553"/>
      <c r="CI14" s="553"/>
      <c r="CJ14" s="553"/>
      <c r="CK14" s="553"/>
      <c r="CL14" s="553"/>
      <c r="CM14" s="553"/>
      <c r="CN14" s="553"/>
      <c r="CO14" s="553"/>
      <c r="CP14" s="553"/>
      <c r="CQ14" s="553"/>
      <c r="CR14" s="553"/>
      <c r="CS14" s="553"/>
      <c r="CT14" s="553"/>
      <c r="CU14" s="553"/>
      <c r="CV14" s="553"/>
      <c r="CW14" s="553"/>
      <c r="CX14" s="553"/>
      <c r="CY14" s="553"/>
      <c r="CZ14" s="553"/>
      <c r="DA14" s="553"/>
      <c r="DB14" s="553"/>
      <c r="DC14" s="553"/>
      <c r="DD14" s="553"/>
      <c r="DE14" s="553"/>
      <c r="DF14" s="553"/>
      <c r="DG14" s="553"/>
      <c r="DH14" s="553"/>
      <c r="DI14" s="553"/>
      <c r="DJ14" s="553"/>
      <c r="DK14" s="553"/>
      <c r="DL14" s="553"/>
      <c r="DM14" s="553"/>
      <c r="DN14" s="553"/>
      <c r="DO14" s="553"/>
      <c r="DP14" s="553"/>
      <c r="DQ14" s="553"/>
      <c r="DR14" s="553"/>
      <c r="DS14" s="553"/>
      <c r="DT14" s="553"/>
      <c r="DU14" s="553"/>
      <c r="DV14" s="553"/>
      <c r="DW14" s="553"/>
      <c r="DX14" s="553"/>
      <c r="DY14" s="553"/>
      <c r="DZ14" s="553"/>
      <c r="EA14" s="553"/>
      <c r="EB14" s="553"/>
      <c r="EC14" s="553"/>
      <c r="ED14" s="553"/>
      <c r="EE14" s="553"/>
      <c r="EF14" s="553"/>
      <c r="EG14" s="553"/>
      <c r="EH14" s="553"/>
      <c r="EI14" s="553"/>
      <c r="EJ14" s="553"/>
      <c r="EK14" s="553"/>
      <c r="EL14" s="553"/>
      <c r="EM14" s="553"/>
      <c r="EN14" s="553"/>
      <c r="EO14" s="553"/>
      <c r="EP14" s="553"/>
      <c r="EQ14" s="553"/>
      <c r="ER14" s="553"/>
      <c r="ES14" s="553"/>
      <c r="ET14" s="553"/>
      <c r="EU14" s="553"/>
      <c r="EV14" s="553"/>
      <c r="EW14" s="553"/>
      <c r="EX14" s="553"/>
      <c r="EY14" s="553"/>
      <c r="EZ14" s="553"/>
      <c r="FA14" s="553"/>
      <c r="FB14" s="553"/>
      <c r="FC14" s="553"/>
      <c r="FD14" s="553"/>
      <c r="FE14" s="553"/>
      <c r="FF14" s="553"/>
      <c r="FG14" s="553"/>
      <c r="FH14" s="553"/>
      <c r="FI14" s="553"/>
      <c r="FJ14" s="553"/>
      <c r="FK14" s="553"/>
      <c r="FL14" s="553"/>
      <c r="FM14" s="553"/>
      <c r="FN14" s="553"/>
      <c r="FO14" s="553"/>
      <c r="FP14" s="553"/>
      <c r="FQ14" s="553"/>
      <c r="FR14" s="553"/>
      <c r="FS14" s="553"/>
      <c r="FT14" s="553"/>
      <c r="FU14" s="553"/>
      <c r="FV14" s="553"/>
      <c r="FW14" s="553"/>
      <c r="FX14" s="552">
        <v>0</v>
      </c>
      <c r="FY14" s="552">
        <v>0</v>
      </c>
      <c r="FZ14" s="552">
        <v>0</v>
      </c>
      <c r="GA14" s="552">
        <v>0</v>
      </c>
      <c r="GB14" s="552">
        <v>0</v>
      </c>
    </row>
    <row r="15" spans="1:184" s="554" customFormat="1" ht="15.6">
      <c r="A15" s="551">
        <v>11</v>
      </c>
      <c r="B15" s="552" t="s">
        <v>684</v>
      </c>
      <c r="C15" s="553"/>
      <c r="D15" s="553"/>
      <c r="E15" s="553"/>
      <c r="F15" s="553"/>
      <c r="G15" s="553"/>
      <c r="H15" s="553"/>
      <c r="I15" s="553"/>
      <c r="J15" s="553"/>
      <c r="K15" s="553"/>
      <c r="L15" s="553"/>
      <c r="M15" s="553"/>
      <c r="N15" s="553"/>
      <c r="O15" s="553"/>
      <c r="P15" s="553"/>
      <c r="Q15" s="553"/>
      <c r="R15" s="553"/>
      <c r="S15" s="553"/>
      <c r="T15" s="553"/>
      <c r="U15" s="553"/>
      <c r="V15" s="553"/>
      <c r="W15" s="573">
        <v>58</v>
      </c>
      <c r="X15" s="575">
        <v>54</v>
      </c>
      <c r="Y15" s="576">
        <f t="shared" si="0"/>
        <v>112</v>
      </c>
      <c r="Z15" s="573">
        <v>59</v>
      </c>
      <c r="AA15" s="575">
        <v>56</v>
      </c>
      <c r="AB15" s="576">
        <f t="shared" si="1"/>
        <v>115</v>
      </c>
      <c r="AC15" s="572">
        <f t="shared" si="2"/>
        <v>117</v>
      </c>
      <c r="AD15" s="557">
        <f t="shared" si="2"/>
        <v>110</v>
      </c>
      <c r="AE15" s="576">
        <f t="shared" si="3"/>
        <v>227</v>
      </c>
      <c r="AF15" s="557">
        <f t="shared" si="3"/>
        <v>337</v>
      </c>
      <c r="AG15" s="551"/>
      <c r="AH15" s="551"/>
      <c r="AI15" s="551"/>
      <c r="AJ15" s="551"/>
      <c r="AK15" s="551"/>
      <c r="AL15" s="551"/>
      <c r="AM15" s="551"/>
      <c r="AN15" s="551"/>
      <c r="AO15" s="551"/>
      <c r="AP15" s="553"/>
      <c r="AQ15" s="553"/>
      <c r="AR15" s="553"/>
      <c r="AS15" s="553"/>
      <c r="AT15" s="553"/>
      <c r="AU15" s="553"/>
      <c r="AV15" s="553"/>
      <c r="AW15" s="553"/>
      <c r="AX15" s="553"/>
      <c r="AY15" s="553"/>
      <c r="AZ15" s="553"/>
      <c r="BA15" s="553"/>
      <c r="BB15" s="553"/>
      <c r="BC15" s="553"/>
      <c r="BD15" s="553"/>
      <c r="BE15" s="553"/>
      <c r="BF15" s="553"/>
      <c r="BG15" s="551">
        <v>1</v>
      </c>
      <c r="BH15" s="551">
        <f>BF15+BG15</f>
        <v>1</v>
      </c>
      <c r="BI15" s="551">
        <v>1</v>
      </c>
      <c r="BJ15" s="553"/>
      <c r="BK15" s="553"/>
      <c r="BL15" s="553"/>
      <c r="BM15" s="553"/>
      <c r="BN15" s="553"/>
      <c r="BO15" s="553"/>
      <c r="BP15" s="553"/>
      <c r="BQ15" s="553"/>
      <c r="BR15" s="553"/>
      <c r="BS15" s="553"/>
      <c r="BT15" s="553"/>
      <c r="BU15" s="553"/>
      <c r="BV15" s="553"/>
      <c r="BW15" s="551">
        <v>1</v>
      </c>
      <c r="BX15" s="553"/>
      <c r="BY15" s="553"/>
      <c r="BZ15" s="553"/>
      <c r="CA15" s="553"/>
      <c r="CB15" s="553"/>
      <c r="CC15" s="553"/>
      <c r="CD15" s="553"/>
      <c r="CE15" s="553"/>
      <c r="CF15" s="553"/>
      <c r="CG15" s="553"/>
      <c r="CH15" s="553"/>
      <c r="CI15" s="553"/>
      <c r="CJ15" s="553"/>
      <c r="CK15" s="553"/>
      <c r="CL15" s="553"/>
      <c r="CM15" s="553"/>
      <c r="CN15" s="553"/>
      <c r="CO15" s="553"/>
      <c r="CP15" s="553"/>
      <c r="CQ15" s="553"/>
      <c r="CR15" s="553"/>
      <c r="CS15" s="553"/>
      <c r="CT15" s="553"/>
      <c r="CU15" s="553"/>
      <c r="CV15" s="553"/>
      <c r="CW15" s="553"/>
      <c r="CX15" s="553"/>
      <c r="CY15" s="553"/>
      <c r="CZ15" s="553"/>
      <c r="DA15" s="553"/>
      <c r="DB15" s="553"/>
      <c r="DC15" s="553"/>
      <c r="DD15" s="553"/>
      <c r="DE15" s="553"/>
      <c r="DF15" s="553"/>
      <c r="DG15" s="553"/>
      <c r="DH15" s="553"/>
      <c r="DI15" s="553"/>
      <c r="DJ15" s="553"/>
      <c r="DK15" s="553"/>
      <c r="DL15" s="553"/>
      <c r="DM15" s="553"/>
      <c r="DN15" s="553"/>
      <c r="DO15" s="553"/>
      <c r="DP15" s="553"/>
      <c r="DQ15" s="553"/>
      <c r="DR15" s="553"/>
      <c r="DS15" s="553"/>
      <c r="DT15" s="553"/>
      <c r="DU15" s="553"/>
      <c r="DV15" s="553"/>
      <c r="DW15" s="553"/>
      <c r="DX15" s="553"/>
      <c r="DY15" s="553"/>
      <c r="DZ15" s="553"/>
      <c r="EA15" s="553"/>
      <c r="EB15" s="553"/>
      <c r="EC15" s="553"/>
      <c r="ED15" s="553"/>
      <c r="EE15" s="553"/>
      <c r="EF15" s="553"/>
      <c r="EG15" s="553"/>
      <c r="EH15" s="553"/>
      <c r="EI15" s="553"/>
      <c r="EJ15" s="553"/>
      <c r="EK15" s="553"/>
      <c r="EL15" s="553"/>
      <c r="EM15" s="553"/>
      <c r="EN15" s="553"/>
      <c r="EO15" s="553"/>
      <c r="EP15" s="553"/>
      <c r="EQ15" s="553"/>
      <c r="ER15" s="553"/>
      <c r="ES15" s="553"/>
      <c r="ET15" s="553"/>
      <c r="EU15" s="553"/>
      <c r="EV15" s="553"/>
      <c r="EW15" s="553"/>
      <c r="EX15" s="553"/>
      <c r="EY15" s="553"/>
      <c r="EZ15" s="553"/>
      <c r="FA15" s="553"/>
      <c r="FB15" s="553"/>
      <c r="FC15" s="553"/>
      <c r="FD15" s="553"/>
      <c r="FE15" s="553"/>
      <c r="FF15" s="553"/>
      <c r="FG15" s="553"/>
      <c r="FH15" s="553"/>
      <c r="FI15" s="553"/>
      <c r="FJ15" s="553"/>
      <c r="FK15" s="553"/>
      <c r="FL15" s="553"/>
      <c r="FM15" s="553"/>
      <c r="FN15" s="553"/>
      <c r="FO15" s="553"/>
      <c r="FP15" s="553"/>
      <c r="FQ15" s="553"/>
      <c r="FR15" s="553"/>
      <c r="FS15" s="553"/>
      <c r="FT15" s="553"/>
      <c r="FU15" s="553"/>
      <c r="FV15" s="553"/>
      <c r="FW15" s="553"/>
      <c r="FX15" s="552">
        <v>0</v>
      </c>
      <c r="FY15" s="552">
        <v>0</v>
      </c>
      <c r="FZ15" s="552">
        <v>0</v>
      </c>
      <c r="GA15" s="552">
        <v>0</v>
      </c>
      <c r="GB15" s="552">
        <v>0</v>
      </c>
    </row>
    <row r="16" spans="1:184" s="554" customFormat="1" ht="15.6">
      <c r="A16" s="551">
        <v>12</v>
      </c>
      <c r="B16" s="552" t="s">
        <v>685</v>
      </c>
      <c r="C16" s="553"/>
      <c r="D16" s="553"/>
      <c r="E16" s="553"/>
      <c r="F16" s="553"/>
      <c r="G16" s="553"/>
      <c r="H16" s="553"/>
      <c r="I16" s="553"/>
      <c r="J16" s="553"/>
      <c r="K16" s="553"/>
      <c r="L16" s="553"/>
      <c r="M16" s="553"/>
      <c r="N16" s="553"/>
      <c r="O16" s="553"/>
      <c r="P16" s="553"/>
      <c r="Q16" s="553"/>
      <c r="R16" s="553"/>
      <c r="S16" s="553"/>
      <c r="T16" s="553"/>
      <c r="U16" s="553"/>
      <c r="V16" s="553"/>
      <c r="W16" s="573">
        <v>53</v>
      </c>
      <c r="X16" s="575">
        <v>48</v>
      </c>
      <c r="Y16" s="576">
        <f t="shared" si="0"/>
        <v>101</v>
      </c>
      <c r="Z16" s="573">
        <v>48</v>
      </c>
      <c r="AA16" s="575">
        <v>45</v>
      </c>
      <c r="AB16" s="576">
        <f t="shared" si="1"/>
        <v>93</v>
      </c>
      <c r="AC16" s="572">
        <f t="shared" si="2"/>
        <v>101</v>
      </c>
      <c r="AD16" s="557">
        <f t="shared" si="2"/>
        <v>93</v>
      </c>
      <c r="AE16" s="576">
        <f t="shared" si="3"/>
        <v>194</v>
      </c>
      <c r="AF16" s="557">
        <f t="shared" si="3"/>
        <v>287</v>
      </c>
      <c r="AG16" s="551"/>
      <c r="AH16" s="551"/>
      <c r="AI16" s="551"/>
      <c r="AJ16" s="551"/>
      <c r="AK16" s="551"/>
      <c r="AL16" s="551"/>
      <c r="AM16" s="551"/>
      <c r="AN16" s="551"/>
      <c r="AO16" s="551"/>
      <c r="AP16" s="553"/>
      <c r="AQ16" s="553"/>
      <c r="AR16" s="553"/>
      <c r="AS16" s="553"/>
      <c r="AT16" s="553"/>
      <c r="AU16" s="553"/>
      <c r="AV16" s="553"/>
      <c r="AW16" s="553"/>
      <c r="AX16" s="553"/>
      <c r="AY16" s="553"/>
      <c r="AZ16" s="553"/>
      <c r="BA16" s="553"/>
      <c r="BB16" s="553"/>
      <c r="BC16" s="553"/>
      <c r="BD16" s="553"/>
      <c r="BE16" s="553"/>
      <c r="BF16" s="553"/>
      <c r="BG16" s="551"/>
      <c r="BH16" s="551"/>
      <c r="BI16" s="551"/>
      <c r="BJ16" s="553"/>
      <c r="BK16" s="553"/>
      <c r="BL16" s="553"/>
      <c r="BM16" s="553"/>
      <c r="BN16" s="553"/>
      <c r="BO16" s="553"/>
      <c r="BP16" s="553"/>
      <c r="BQ16" s="553"/>
      <c r="BR16" s="553"/>
      <c r="BS16" s="553"/>
      <c r="BT16" s="553"/>
      <c r="BU16" s="553"/>
      <c r="BV16" s="553"/>
      <c r="BW16" s="551"/>
      <c r="BX16" s="553"/>
      <c r="BY16" s="553"/>
      <c r="BZ16" s="553"/>
      <c r="CA16" s="553"/>
      <c r="CB16" s="553"/>
      <c r="CC16" s="553"/>
      <c r="CD16" s="553"/>
      <c r="CE16" s="553"/>
      <c r="CF16" s="553"/>
      <c r="CG16" s="553"/>
      <c r="CH16" s="553"/>
      <c r="CI16" s="553"/>
      <c r="CJ16" s="553"/>
      <c r="CK16" s="553"/>
      <c r="CL16" s="553"/>
      <c r="CM16" s="553"/>
      <c r="CN16" s="553"/>
      <c r="CO16" s="553"/>
      <c r="CP16" s="553"/>
      <c r="CQ16" s="553"/>
      <c r="CR16" s="553"/>
      <c r="CS16" s="553"/>
      <c r="CT16" s="553"/>
      <c r="CU16" s="553"/>
      <c r="CV16" s="553"/>
      <c r="CW16" s="553"/>
      <c r="CX16" s="553"/>
      <c r="CY16" s="553"/>
      <c r="CZ16" s="553"/>
      <c r="DA16" s="553"/>
      <c r="DB16" s="553"/>
      <c r="DC16" s="553"/>
      <c r="DD16" s="553"/>
      <c r="DE16" s="553"/>
      <c r="DF16" s="553"/>
      <c r="DG16" s="553"/>
      <c r="DH16" s="553"/>
      <c r="DI16" s="553"/>
      <c r="DJ16" s="553"/>
      <c r="DK16" s="553"/>
      <c r="DL16" s="553"/>
      <c r="DM16" s="553"/>
      <c r="DN16" s="553"/>
      <c r="DO16" s="553"/>
      <c r="DP16" s="553"/>
      <c r="DQ16" s="553"/>
      <c r="DR16" s="553"/>
      <c r="DS16" s="553"/>
      <c r="DT16" s="553"/>
      <c r="DU16" s="553"/>
      <c r="DV16" s="553"/>
      <c r="DW16" s="553"/>
      <c r="DX16" s="553"/>
      <c r="DY16" s="553"/>
      <c r="DZ16" s="553"/>
      <c r="EA16" s="553"/>
      <c r="EB16" s="553"/>
      <c r="EC16" s="553"/>
      <c r="ED16" s="553"/>
      <c r="EE16" s="553"/>
      <c r="EF16" s="553"/>
      <c r="EG16" s="553"/>
      <c r="EH16" s="553"/>
      <c r="EI16" s="553"/>
      <c r="EJ16" s="553"/>
      <c r="EK16" s="553"/>
      <c r="EL16" s="553"/>
      <c r="EM16" s="553"/>
      <c r="EN16" s="553"/>
      <c r="EO16" s="553"/>
      <c r="EP16" s="553"/>
      <c r="EQ16" s="553"/>
      <c r="ER16" s="553"/>
      <c r="ES16" s="553"/>
      <c r="ET16" s="553"/>
      <c r="EU16" s="553"/>
      <c r="EV16" s="553"/>
      <c r="EW16" s="553"/>
      <c r="EX16" s="553"/>
      <c r="EY16" s="553"/>
      <c r="EZ16" s="553"/>
      <c r="FA16" s="553"/>
      <c r="FB16" s="553"/>
      <c r="FC16" s="553"/>
      <c r="FD16" s="553"/>
      <c r="FE16" s="553"/>
      <c r="FF16" s="553"/>
      <c r="FG16" s="553"/>
      <c r="FH16" s="553"/>
      <c r="FI16" s="553"/>
      <c r="FJ16" s="553"/>
      <c r="FK16" s="553"/>
      <c r="FL16" s="553"/>
      <c r="FM16" s="553"/>
      <c r="FN16" s="553"/>
      <c r="FO16" s="553"/>
      <c r="FP16" s="553"/>
      <c r="FQ16" s="553"/>
      <c r="FR16" s="553"/>
      <c r="FS16" s="553"/>
      <c r="FT16" s="553"/>
      <c r="FU16" s="553"/>
      <c r="FV16" s="553"/>
      <c r="FW16" s="553"/>
      <c r="FX16" s="552">
        <v>0</v>
      </c>
      <c r="FY16" s="552">
        <v>0</v>
      </c>
      <c r="FZ16" s="552">
        <v>0</v>
      </c>
      <c r="GA16" s="552">
        <v>0</v>
      </c>
      <c r="GB16" s="552">
        <v>0</v>
      </c>
    </row>
    <row r="17" spans="1:184" s="554" customFormat="1" ht="15.6">
      <c r="A17" s="551">
        <v>13</v>
      </c>
      <c r="B17" s="552" t="s">
        <v>686</v>
      </c>
      <c r="C17" s="553"/>
      <c r="D17" s="553"/>
      <c r="E17" s="553"/>
      <c r="F17" s="553"/>
      <c r="G17" s="553"/>
      <c r="H17" s="553"/>
      <c r="I17" s="553"/>
      <c r="J17" s="553"/>
      <c r="K17" s="553"/>
      <c r="L17" s="553"/>
      <c r="M17" s="553"/>
      <c r="N17" s="553"/>
      <c r="O17" s="553"/>
      <c r="P17" s="553"/>
      <c r="Q17" s="553"/>
      <c r="R17" s="553"/>
      <c r="S17" s="553"/>
      <c r="T17" s="553"/>
      <c r="U17" s="553"/>
      <c r="V17" s="553"/>
      <c r="W17" s="573">
        <v>44</v>
      </c>
      <c r="X17" s="575">
        <v>40</v>
      </c>
      <c r="Y17" s="576">
        <f t="shared" si="0"/>
        <v>84</v>
      </c>
      <c r="Z17" s="573">
        <v>48</v>
      </c>
      <c r="AA17" s="575">
        <v>43</v>
      </c>
      <c r="AB17" s="576">
        <f t="shared" si="1"/>
        <v>91</v>
      </c>
      <c r="AC17" s="572">
        <f t="shared" si="2"/>
        <v>92</v>
      </c>
      <c r="AD17" s="557">
        <f t="shared" si="2"/>
        <v>83</v>
      </c>
      <c r="AE17" s="576">
        <f t="shared" si="3"/>
        <v>175</v>
      </c>
      <c r="AF17" s="557">
        <f t="shared" si="3"/>
        <v>258</v>
      </c>
      <c r="AG17" s="551"/>
      <c r="AH17" s="551"/>
      <c r="AI17" s="551"/>
      <c r="AJ17" s="551"/>
      <c r="AK17" s="551"/>
      <c r="AL17" s="551"/>
      <c r="AM17" s="551"/>
      <c r="AN17" s="551"/>
      <c r="AO17" s="551"/>
      <c r="AP17" s="553"/>
      <c r="AQ17" s="553"/>
      <c r="AR17" s="553"/>
      <c r="AS17" s="553"/>
      <c r="AT17" s="553"/>
      <c r="AU17" s="553"/>
      <c r="AV17" s="553"/>
      <c r="AW17" s="553"/>
      <c r="AX17" s="553"/>
      <c r="AY17" s="553"/>
      <c r="AZ17" s="553"/>
      <c r="BA17" s="553"/>
      <c r="BB17" s="553"/>
      <c r="BC17" s="553"/>
      <c r="BD17" s="553"/>
      <c r="BE17" s="553"/>
      <c r="BF17" s="553"/>
      <c r="BG17" s="551"/>
      <c r="BH17" s="551"/>
      <c r="BI17" s="551"/>
      <c r="BJ17" s="553"/>
      <c r="BK17" s="553"/>
      <c r="BL17" s="553"/>
      <c r="BM17" s="553"/>
      <c r="BN17" s="553"/>
      <c r="BO17" s="553"/>
      <c r="BP17" s="553"/>
      <c r="BQ17" s="553"/>
      <c r="BR17" s="553"/>
      <c r="BS17" s="553"/>
      <c r="BT17" s="553"/>
      <c r="BU17" s="553"/>
      <c r="BV17" s="553"/>
      <c r="BW17" s="551"/>
      <c r="BX17" s="553"/>
      <c r="BY17" s="553"/>
      <c r="BZ17" s="553"/>
      <c r="CA17" s="553"/>
      <c r="CB17" s="553"/>
      <c r="CC17" s="553"/>
      <c r="CD17" s="553"/>
      <c r="CE17" s="553"/>
      <c r="CF17" s="553"/>
      <c r="CG17" s="553"/>
      <c r="CH17" s="553"/>
      <c r="CI17" s="553"/>
      <c r="CJ17" s="553"/>
      <c r="CK17" s="553"/>
      <c r="CL17" s="553"/>
      <c r="CM17" s="553"/>
      <c r="CN17" s="553"/>
      <c r="CO17" s="553"/>
      <c r="CP17" s="553"/>
      <c r="CQ17" s="553"/>
      <c r="CR17" s="553"/>
      <c r="CS17" s="553"/>
      <c r="CT17" s="553"/>
      <c r="CU17" s="553"/>
      <c r="CV17" s="553"/>
      <c r="CW17" s="553"/>
      <c r="CX17" s="553"/>
      <c r="CY17" s="553"/>
      <c r="CZ17" s="553"/>
      <c r="DA17" s="553"/>
      <c r="DB17" s="553"/>
      <c r="DC17" s="553"/>
      <c r="DD17" s="553"/>
      <c r="DE17" s="553"/>
      <c r="DF17" s="553"/>
      <c r="DG17" s="553"/>
      <c r="DH17" s="553"/>
      <c r="DI17" s="553"/>
      <c r="DJ17" s="553"/>
      <c r="DK17" s="553"/>
      <c r="DL17" s="553"/>
      <c r="DM17" s="553"/>
      <c r="DN17" s="553"/>
      <c r="DO17" s="553"/>
      <c r="DP17" s="553"/>
      <c r="DQ17" s="553"/>
      <c r="DR17" s="553"/>
      <c r="DS17" s="553"/>
      <c r="DT17" s="553"/>
      <c r="DU17" s="553"/>
      <c r="DV17" s="553"/>
      <c r="DW17" s="553"/>
      <c r="DX17" s="553"/>
      <c r="DY17" s="553"/>
      <c r="DZ17" s="553"/>
      <c r="EA17" s="553"/>
      <c r="EB17" s="553"/>
      <c r="EC17" s="553"/>
      <c r="ED17" s="553"/>
      <c r="EE17" s="553"/>
      <c r="EF17" s="553"/>
      <c r="EG17" s="553"/>
      <c r="EH17" s="553"/>
      <c r="EI17" s="553"/>
      <c r="EJ17" s="553"/>
      <c r="EK17" s="553"/>
      <c r="EL17" s="553"/>
      <c r="EM17" s="553"/>
      <c r="EN17" s="553"/>
      <c r="EO17" s="553"/>
      <c r="EP17" s="553"/>
      <c r="EQ17" s="553"/>
      <c r="ER17" s="553"/>
      <c r="ES17" s="553"/>
      <c r="ET17" s="553"/>
      <c r="EU17" s="553"/>
      <c r="EV17" s="553"/>
      <c r="EW17" s="553"/>
      <c r="EX17" s="553"/>
      <c r="EY17" s="553"/>
      <c r="EZ17" s="553"/>
      <c r="FA17" s="553"/>
      <c r="FB17" s="553"/>
      <c r="FC17" s="553"/>
      <c r="FD17" s="553"/>
      <c r="FE17" s="553"/>
      <c r="FF17" s="553"/>
      <c r="FG17" s="553"/>
      <c r="FH17" s="553"/>
      <c r="FI17" s="553"/>
      <c r="FJ17" s="553"/>
      <c r="FK17" s="553"/>
      <c r="FL17" s="553"/>
      <c r="FM17" s="553"/>
      <c r="FN17" s="553"/>
      <c r="FO17" s="553"/>
      <c r="FP17" s="553"/>
      <c r="FQ17" s="553"/>
      <c r="FR17" s="553"/>
      <c r="FS17" s="553"/>
      <c r="FT17" s="553"/>
      <c r="FU17" s="553"/>
      <c r="FV17" s="553"/>
      <c r="FW17" s="553"/>
      <c r="FX17" s="552">
        <v>0</v>
      </c>
      <c r="FY17" s="552">
        <v>0</v>
      </c>
      <c r="FZ17" s="552">
        <v>0</v>
      </c>
      <c r="GA17" s="552">
        <v>0</v>
      </c>
      <c r="GB17" s="552">
        <v>0</v>
      </c>
    </row>
    <row r="18" spans="1:184" s="554" customFormat="1" ht="15.6">
      <c r="A18" s="551">
        <v>14</v>
      </c>
      <c r="B18" s="552" t="s">
        <v>687</v>
      </c>
      <c r="C18" s="551">
        <v>1</v>
      </c>
      <c r="D18" s="551"/>
      <c r="E18" s="551">
        <v>1</v>
      </c>
      <c r="F18" s="553"/>
      <c r="G18" s="553"/>
      <c r="H18" s="553"/>
      <c r="I18" s="553"/>
      <c r="J18" s="553"/>
      <c r="K18" s="553"/>
      <c r="L18" s="553"/>
      <c r="M18" s="553"/>
      <c r="N18" s="553"/>
      <c r="O18" s="553"/>
      <c r="P18" s="553"/>
      <c r="Q18" s="551">
        <v>1</v>
      </c>
      <c r="R18" s="553"/>
      <c r="S18" s="553"/>
      <c r="T18" s="553"/>
      <c r="U18" s="553"/>
      <c r="V18" s="553"/>
      <c r="W18" s="573">
        <v>98</v>
      </c>
      <c r="X18" s="575">
        <v>92</v>
      </c>
      <c r="Y18" s="576">
        <f t="shared" si="0"/>
        <v>190</v>
      </c>
      <c r="Z18" s="573">
        <v>89</v>
      </c>
      <c r="AA18" s="575">
        <v>85</v>
      </c>
      <c r="AB18" s="576">
        <f t="shared" si="1"/>
        <v>174</v>
      </c>
      <c r="AC18" s="572">
        <f t="shared" si="2"/>
        <v>187</v>
      </c>
      <c r="AD18" s="557">
        <f t="shared" si="2"/>
        <v>177</v>
      </c>
      <c r="AE18" s="576">
        <f t="shared" si="3"/>
        <v>364</v>
      </c>
      <c r="AF18" s="557">
        <f t="shared" si="3"/>
        <v>541</v>
      </c>
      <c r="AG18" s="551"/>
      <c r="AH18" s="551"/>
      <c r="AI18" s="551"/>
      <c r="AJ18" s="551"/>
      <c r="AK18" s="551"/>
      <c r="AL18" s="551"/>
      <c r="AM18" s="551"/>
      <c r="AN18" s="551"/>
      <c r="AO18" s="551"/>
      <c r="AP18" s="553"/>
      <c r="AQ18" s="553"/>
      <c r="AR18" s="553"/>
      <c r="AS18" s="553"/>
      <c r="AT18" s="553"/>
      <c r="AU18" s="553"/>
      <c r="AV18" s="553"/>
      <c r="AW18" s="553"/>
      <c r="AX18" s="553"/>
      <c r="AY18" s="553"/>
      <c r="AZ18" s="553"/>
      <c r="BA18" s="553"/>
      <c r="BB18" s="553"/>
      <c r="BC18" s="553"/>
      <c r="BD18" s="553"/>
      <c r="BE18" s="553"/>
      <c r="BF18" s="553"/>
      <c r="BG18" s="551"/>
      <c r="BH18" s="551"/>
      <c r="BI18" s="551"/>
      <c r="BJ18" s="553"/>
      <c r="BK18" s="553"/>
      <c r="BL18" s="553"/>
      <c r="BM18" s="553"/>
      <c r="BN18" s="553"/>
      <c r="BO18" s="553"/>
      <c r="BP18" s="553"/>
      <c r="BQ18" s="553"/>
      <c r="BR18" s="553"/>
      <c r="BS18" s="553"/>
      <c r="BT18" s="553"/>
      <c r="BU18" s="553"/>
      <c r="BV18" s="553"/>
      <c r="BW18" s="551"/>
      <c r="BX18" s="553"/>
      <c r="BY18" s="553"/>
      <c r="BZ18" s="553"/>
      <c r="CA18" s="553"/>
      <c r="CB18" s="553"/>
      <c r="CC18" s="553"/>
      <c r="CD18" s="553"/>
      <c r="CE18" s="553"/>
      <c r="CF18" s="553"/>
      <c r="CG18" s="553"/>
      <c r="CH18" s="553"/>
      <c r="CI18" s="553"/>
      <c r="CJ18" s="553"/>
      <c r="CK18" s="553"/>
      <c r="CL18" s="553"/>
      <c r="CM18" s="553"/>
      <c r="CN18" s="553"/>
      <c r="CO18" s="553"/>
      <c r="CP18" s="553"/>
      <c r="CQ18" s="553"/>
      <c r="CR18" s="553"/>
      <c r="CS18" s="553"/>
      <c r="CT18" s="553"/>
      <c r="CU18" s="553"/>
      <c r="CV18" s="553"/>
      <c r="CW18" s="553"/>
      <c r="CX18" s="553"/>
      <c r="CY18" s="553"/>
      <c r="CZ18" s="553"/>
      <c r="DA18" s="553"/>
      <c r="DB18" s="553"/>
      <c r="DC18" s="553"/>
      <c r="DD18" s="553"/>
      <c r="DE18" s="553"/>
      <c r="DF18" s="553"/>
      <c r="DG18" s="553"/>
      <c r="DH18" s="553"/>
      <c r="DI18" s="553"/>
      <c r="DJ18" s="553"/>
      <c r="DK18" s="553"/>
      <c r="DL18" s="553"/>
      <c r="DM18" s="553"/>
      <c r="DN18" s="553"/>
      <c r="DO18" s="553"/>
      <c r="DP18" s="553"/>
      <c r="DQ18" s="553"/>
      <c r="DR18" s="553"/>
      <c r="DS18" s="553"/>
      <c r="DT18" s="553"/>
      <c r="DU18" s="553"/>
      <c r="DV18" s="553"/>
      <c r="DW18" s="553"/>
      <c r="DX18" s="553"/>
      <c r="DY18" s="553"/>
      <c r="DZ18" s="553"/>
      <c r="EA18" s="553"/>
      <c r="EB18" s="553"/>
      <c r="EC18" s="553"/>
      <c r="ED18" s="553"/>
      <c r="EE18" s="553"/>
      <c r="EF18" s="553"/>
      <c r="EG18" s="553"/>
      <c r="EH18" s="553"/>
      <c r="EI18" s="553"/>
      <c r="EJ18" s="553"/>
      <c r="EK18" s="553"/>
      <c r="EL18" s="553"/>
      <c r="EM18" s="553"/>
      <c r="EN18" s="553"/>
      <c r="EO18" s="553"/>
      <c r="EP18" s="553"/>
      <c r="EQ18" s="553"/>
      <c r="ER18" s="553"/>
      <c r="ES18" s="553"/>
      <c r="ET18" s="553"/>
      <c r="EU18" s="553"/>
      <c r="EV18" s="553"/>
      <c r="EW18" s="553"/>
      <c r="EX18" s="553"/>
      <c r="EY18" s="553"/>
      <c r="EZ18" s="553"/>
      <c r="FA18" s="553"/>
      <c r="FB18" s="553"/>
      <c r="FC18" s="553"/>
      <c r="FD18" s="553"/>
      <c r="FE18" s="553"/>
      <c r="FF18" s="553"/>
      <c r="FG18" s="553"/>
      <c r="FH18" s="553"/>
      <c r="FI18" s="553"/>
      <c r="FJ18" s="553"/>
      <c r="FK18" s="553"/>
      <c r="FL18" s="553"/>
      <c r="FM18" s="553"/>
      <c r="FN18" s="553"/>
      <c r="FO18" s="553"/>
      <c r="FP18" s="553"/>
      <c r="FQ18" s="553"/>
      <c r="FR18" s="553"/>
      <c r="FS18" s="553"/>
      <c r="FT18" s="553"/>
      <c r="FU18" s="553"/>
      <c r="FV18" s="553"/>
      <c r="FW18" s="553"/>
      <c r="FX18" s="552">
        <v>0</v>
      </c>
      <c r="FY18" s="552">
        <v>0</v>
      </c>
      <c r="FZ18" s="552">
        <v>0</v>
      </c>
      <c r="GA18" s="552">
        <v>0</v>
      </c>
      <c r="GB18" s="552">
        <v>0</v>
      </c>
    </row>
    <row r="19" spans="1:184" s="554" customFormat="1" ht="15.6">
      <c r="A19" s="551">
        <v>15</v>
      </c>
      <c r="B19" s="552" t="s">
        <v>688</v>
      </c>
      <c r="C19" s="553"/>
      <c r="D19" s="553"/>
      <c r="E19" s="553"/>
      <c r="F19" s="553"/>
      <c r="G19" s="553"/>
      <c r="H19" s="553"/>
      <c r="I19" s="553"/>
      <c r="J19" s="553"/>
      <c r="K19" s="553"/>
      <c r="L19" s="553"/>
      <c r="M19" s="553"/>
      <c r="N19" s="553"/>
      <c r="O19" s="553"/>
      <c r="P19" s="553"/>
      <c r="Q19" s="553"/>
      <c r="R19" s="553"/>
      <c r="S19" s="553"/>
      <c r="T19" s="553"/>
      <c r="U19" s="553"/>
      <c r="V19" s="553"/>
      <c r="W19" s="573">
        <v>104</v>
      </c>
      <c r="X19" s="575">
        <v>99</v>
      </c>
      <c r="Y19" s="576">
        <f t="shared" si="0"/>
        <v>203</v>
      </c>
      <c r="Z19" s="573">
        <v>90</v>
      </c>
      <c r="AA19" s="575">
        <v>83</v>
      </c>
      <c r="AB19" s="576">
        <f t="shared" si="1"/>
        <v>173</v>
      </c>
      <c r="AC19" s="572">
        <f t="shared" si="2"/>
        <v>194</v>
      </c>
      <c r="AD19" s="557">
        <f t="shared" si="2"/>
        <v>182</v>
      </c>
      <c r="AE19" s="576">
        <f t="shared" si="3"/>
        <v>376</v>
      </c>
      <c r="AF19" s="557">
        <f t="shared" si="3"/>
        <v>558</v>
      </c>
      <c r="AG19" s="551"/>
      <c r="AH19" s="551"/>
      <c r="AI19" s="551"/>
      <c r="AJ19" s="551"/>
      <c r="AK19" s="551"/>
      <c r="AL19" s="551"/>
      <c r="AM19" s="551"/>
      <c r="AN19" s="551"/>
      <c r="AO19" s="551"/>
      <c r="AP19" s="553"/>
      <c r="AQ19" s="553"/>
      <c r="AR19" s="553"/>
      <c r="AS19" s="553"/>
      <c r="AT19" s="553"/>
      <c r="AU19" s="553"/>
      <c r="AV19" s="553"/>
      <c r="AW19" s="553"/>
      <c r="AX19" s="553"/>
      <c r="AY19" s="553"/>
      <c r="AZ19" s="553"/>
      <c r="BA19" s="551"/>
      <c r="BB19" s="553"/>
      <c r="BC19" s="553"/>
      <c r="BD19" s="553"/>
      <c r="BE19" s="553"/>
      <c r="BF19" s="551"/>
      <c r="BG19" s="551">
        <v>1</v>
      </c>
      <c r="BH19" s="551">
        <f t="shared" ref="BH19:BH20" si="4">BF19+BG19</f>
        <v>1</v>
      </c>
      <c r="BI19" s="551">
        <v>1</v>
      </c>
      <c r="BJ19" s="553"/>
      <c r="BK19" s="553"/>
      <c r="BL19" s="553"/>
      <c r="BM19" s="553"/>
      <c r="BN19" s="553"/>
      <c r="BO19" s="553"/>
      <c r="BP19" s="553"/>
      <c r="BQ19" s="553"/>
      <c r="BR19" s="553"/>
      <c r="BS19" s="553"/>
      <c r="BT19" s="553"/>
      <c r="BU19" s="553"/>
      <c r="BV19" s="553"/>
      <c r="BW19" s="551">
        <v>1</v>
      </c>
      <c r="BX19" s="553"/>
      <c r="BY19" s="553"/>
      <c r="BZ19" s="553"/>
      <c r="CA19" s="553"/>
      <c r="CB19" s="553"/>
      <c r="CC19" s="553"/>
      <c r="CD19" s="553"/>
      <c r="CE19" s="553"/>
      <c r="CF19" s="553"/>
      <c r="CG19" s="553"/>
      <c r="CH19" s="553"/>
      <c r="CI19" s="553"/>
      <c r="CJ19" s="553"/>
      <c r="CK19" s="553"/>
      <c r="CL19" s="553"/>
      <c r="CM19" s="553"/>
      <c r="CN19" s="553"/>
      <c r="CO19" s="553"/>
      <c r="CP19" s="553"/>
      <c r="CQ19" s="553"/>
      <c r="CR19" s="553"/>
      <c r="CS19" s="553"/>
      <c r="CT19" s="553"/>
      <c r="CU19" s="553"/>
      <c r="CV19" s="553"/>
      <c r="CW19" s="553"/>
      <c r="CX19" s="553"/>
      <c r="CY19" s="553"/>
      <c r="CZ19" s="553"/>
      <c r="DA19" s="553"/>
      <c r="DB19" s="553"/>
      <c r="DC19" s="553"/>
      <c r="DD19" s="553"/>
      <c r="DE19" s="553"/>
      <c r="DF19" s="553"/>
      <c r="DG19" s="553"/>
      <c r="DH19" s="553"/>
      <c r="DI19" s="553"/>
      <c r="DJ19" s="553"/>
      <c r="DK19" s="553"/>
      <c r="DL19" s="553"/>
      <c r="DM19" s="553"/>
      <c r="DN19" s="553"/>
      <c r="DO19" s="553"/>
      <c r="DP19" s="553"/>
      <c r="DQ19" s="553"/>
      <c r="DR19" s="553"/>
      <c r="DS19" s="553"/>
      <c r="DT19" s="553"/>
      <c r="DU19" s="553"/>
      <c r="DV19" s="553"/>
      <c r="DW19" s="553"/>
      <c r="DX19" s="553"/>
      <c r="DY19" s="553"/>
      <c r="DZ19" s="553"/>
      <c r="EA19" s="553"/>
      <c r="EB19" s="553"/>
      <c r="EC19" s="553"/>
      <c r="ED19" s="553"/>
      <c r="EE19" s="553"/>
      <c r="EF19" s="553"/>
      <c r="EG19" s="553"/>
      <c r="EH19" s="553"/>
      <c r="EI19" s="553"/>
      <c r="EJ19" s="553"/>
      <c r="EK19" s="553"/>
      <c r="EL19" s="553"/>
      <c r="EM19" s="553"/>
      <c r="EN19" s="553"/>
      <c r="EO19" s="553"/>
      <c r="EP19" s="553"/>
      <c r="EQ19" s="553"/>
      <c r="ER19" s="553"/>
      <c r="ES19" s="553"/>
      <c r="ET19" s="553"/>
      <c r="EU19" s="553"/>
      <c r="EV19" s="553"/>
      <c r="EW19" s="553"/>
      <c r="EX19" s="553"/>
      <c r="EY19" s="553"/>
      <c r="EZ19" s="553"/>
      <c r="FA19" s="553"/>
      <c r="FB19" s="553"/>
      <c r="FC19" s="553"/>
      <c r="FD19" s="553"/>
      <c r="FE19" s="553"/>
      <c r="FF19" s="553"/>
      <c r="FG19" s="553"/>
      <c r="FH19" s="553"/>
      <c r="FI19" s="553"/>
      <c r="FJ19" s="553"/>
      <c r="FK19" s="553"/>
      <c r="FL19" s="553"/>
      <c r="FM19" s="553"/>
      <c r="FN19" s="553"/>
      <c r="FO19" s="553"/>
      <c r="FP19" s="553"/>
      <c r="FQ19" s="553"/>
      <c r="FR19" s="553"/>
      <c r="FS19" s="553"/>
      <c r="FT19" s="553"/>
      <c r="FU19" s="553"/>
      <c r="FV19" s="553"/>
      <c r="FW19" s="553"/>
      <c r="FX19" s="552">
        <v>0</v>
      </c>
      <c r="FY19" s="552">
        <v>0</v>
      </c>
      <c r="FZ19" s="552">
        <v>0</v>
      </c>
      <c r="GA19" s="552">
        <f>FZ19+FY19</f>
        <v>0</v>
      </c>
      <c r="GB19" s="552">
        <v>0</v>
      </c>
    </row>
    <row r="20" spans="1:184" s="554" customFormat="1" ht="16.2" thickBot="1">
      <c r="A20" s="551">
        <v>16</v>
      </c>
      <c r="B20" s="552" t="s">
        <v>689</v>
      </c>
      <c r="C20" s="553"/>
      <c r="D20" s="553"/>
      <c r="E20" s="553"/>
      <c r="F20" s="553"/>
      <c r="G20" s="553"/>
      <c r="H20" s="553"/>
      <c r="I20" s="553"/>
      <c r="J20" s="553"/>
      <c r="K20" s="553"/>
      <c r="L20" s="553"/>
      <c r="M20" s="553"/>
      <c r="N20" s="553"/>
      <c r="O20" s="553"/>
      <c r="P20" s="553"/>
      <c r="Q20" s="553"/>
      <c r="R20" s="553"/>
      <c r="S20" s="553"/>
      <c r="T20" s="553"/>
      <c r="U20" s="553"/>
      <c r="V20" s="553"/>
      <c r="W20" s="573">
        <v>142</v>
      </c>
      <c r="X20" s="575">
        <v>134</v>
      </c>
      <c r="Y20" s="576">
        <f t="shared" si="0"/>
        <v>276</v>
      </c>
      <c r="Z20" s="573">
        <v>145</v>
      </c>
      <c r="AA20" s="575">
        <v>140</v>
      </c>
      <c r="AB20" s="576">
        <f t="shared" si="1"/>
        <v>285</v>
      </c>
      <c r="AC20" s="572">
        <f t="shared" si="2"/>
        <v>287</v>
      </c>
      <c r="AD20" s="557">
        <f t="shared" si="2"/>
        <v>274</v>
      </c>
      <c r="AE20" s="576">
        <f t="shared" si="3"/>
        <v>561</v>
      </c>
      <c r="AF20" s="557">
        <f t="shared" si="3"/>
        <v>835</v>
      </c>
      <c r="AG20" s="551"/>
      <c r="AH20" s="551"/>
      <c r="AI20" s="551"/>
      <c r="AJ20" s="551"/>
      <c r="AK20" s="551"/>
      <c r="AL20" s="551"/>
      <c r="AM20" s="551"/>
      <c r="AN20" s="551"/>
      <c r="AO20" s="551"/>
      <c r="AP20" s="553"/>
      <c r="AQ20" s="553"/>
      <c r="AR20" s="553"/>
      <c r="AS20" s="553"/>
      <c r="AT20" s="553"/>
      <c r="AU20" s="553"/>
      <c r="AV20" s="553"/>
      <c r="AW20" s="553"/>
      <c r="AX20" s="553"/>
      <c r="AY20" s="553"/>
      <c r="AZ20" s="553"/>
      <c r="BA20" s="553"/>
      <c r="BB20" s="553"/>
      <c r="BC20" s="553"/>
      <c r="BD20" s="553"/>
      <c r="BE20" s="553"/>
      <c r="BF20" s="553"/>
      <c r="BG20" s="551">
        <v>1</v>
      </c>
      <c r="BH20" s="551">
        <f t="shared" si="4"/>
        <v>1</v>
      </c>
      <c r="BI20" s="551">
        <v>1</v>
      </c>
      <c r="BJ20" s="553"/>
      <c r="BK20" s="553"/>
      <c r="BL20" s="553"/>
      <c r="BM20" s="553"/>
      <c r="BN20" s="553"/>
      <c r="BO20" s="553"/>
      <c r="BP20" s="553"/>
      <c r="BQ20" s="553"/>
      <c r="BR20" s="553"/>
      <c r="BS20" s="553"/>
      <c r="BT20" s="553"/>
      <c r="BU20" s="553"/>
      <c r="BV20" s="553"/>
      <c r="BW20" s="551">
        <v>1</v>
      </c>
      <c r="BX20" s="553"/>
      <c r="BY20" s="553"/>
      <c r="BZ20" s="553"/>
      <c r="CA20" s="553"/>
      <c r="CB20" s="553"/>
      <c r="CC20" s="553"/>
      <c r="CD20" s="553"/>
      <c r="CE20" s="553"/>
      <c r="CF20" s="553"/>
      <c r="CG20" s="553"/>
      <c r="CH20" s="553"/>
      <c r="CI20" s="553"/>
      <c r="CJ20" s="553"/>
      <c r="CK20" s="553"/>
      <c r="CL20" s="553"/>
      <c r="CM20" s="553"/>
      <c r="CN20" s="553"/>
      <c r="CO20" s="553"/>
      <c r="CP20" s="553"/>
      <c r="CQ20" s="553"/>
      <c r="CR20" s="553"/>
      <c r="CS20" s="553"/>
      <c r="CT20" s="553"/>
      <c r="CU20" s="553"/>
      <c r="CV20" s="553"/>
      <c r="CW20" s="553"/>
      <c r="CX20" s="553"/>
      <c r="CY20" s="553"/>
      <c r="CZ20" s="553"/>
      <c r="DA20" s="553"/>
      <c r="DB20" s="553"/>
      <c r="DC20" s="553"/>
      <c r="DD20" s="553"/>
      <c r="DE20" s="553"/>
      <c r="DF20" s="553"/>
      <c r="DG20" s="553"/>
      <c r="DH20" s="553"/>
      <c r="DI20" s="553"/>
      <c r="DJ20" s="553"/>
      <c r="DK20" s="553"/>
      <c r="DL20" s="553"/>
      <c r="DM20" s="553"/>
      <c r="DN20" s="553"/>
      <c r="DO20" s="553"/>
      <c r="DP20" s="553"/>
      <c r="DQ20" s="553"/>
      <c r="DR20" s="553"/>
      <c r="DS20" s="553"/>
      <c r="DT20" s="553"/>
      <c r="DU20" s="553"/>
      <c r="DV20" s="553"/>
      <c r="DW20" s="553"/>
      <c r="DX20" s="553"/>
      <c r="DY20" s="553"/>
      <c r="DZ20" s="553"/>
      <c r="EA20" s="553"/>
      <c r="EB20" s="553"/>
      <c r="EC20" s="553"/>
      <c r="ED20" s="553"/>
      <c r="EE20" s="553"/>
      <c r="EF20" s="553"/>
      <c r="EG20" s="553"/>
      <c r="EH20" s="553"/>
      <c r="EI20" s="553"/>
      <c r="EJ20" s="553"/>
      <c r="EK20" s="553"/>
      <c r="EL20" s="553"/>
      <c r="EM20" s="553"/>
      <c r="EN20" s="553"/>
      <c r="EO20" s="553"/>
      <c r="EP20" s="553"/>
      <c r="EQ20" s="553"/>
      <c r="ER20" s="553"/>
      <c r="ES20" s="553"/>
      <c r="ET20" s="553"/>
      <c r="EU20" s="553"/>
      <c r="EV20" s="553"/>
      <c r="EW20" s="553"/>
      <c r="EX20" s="553"/>
      <c r="EY20" s="553"/>
      <c r="EZ20" s="553"/>
      <c r="FA20" s="553"/>
      <c r="FB20" s="553"/>
      <c r="FC20" s="553"/>
      <c r="FD20" s="553"/>
      <c r="FE20" s="553"/>
      <c r="FF20" s="553"/>
      <c r="FG20" s="553"/>
      <c r="FH20" s="553"/>
      <c r="FI20" s="553"/>
      <c r="FJ20" s="553"/>
      <c r="FK20" s="553"/>
      <c r="FL20" s="553"/>
      <c r="FM20" s="553"/>
      <c r="FN20" s="553"/>
      <c r="FO20" s="553"/>
      <c r="FP20" s="553"/>
      <c r="FQ20" s="553"/>
      <c r="FR20" s="553"/>
      <c r="FS20" s="553"/>
      <c r="FT20" s="553"/>
      <c r="FU20" s="553"/>
      <c r="FV20" s="553"/>
      <c r="FW20" s="553"/>
      <c r="FX20" s="553"/>
      <c r="FY20" s="553"/>
      <c r="FZ20" s="553"/>
      <c r="GA20" s="553"/>
      <c r="GB20" s="553"/>
    </row>
    <row r="21" spans="1:184" ht="16.2" thickBot="1">
      <c r="A21" s="556"/>
      <c r="B21" s="555" t="s">
        <v>30</v>
      </c>
      <c r="C21" s="555"/>
      <c r="D21" s="555"/>
      <c r="E21" s="555"/>
      <c r="F21" s="555"/>
      <c r="G21" s="555"/>
      <c r="H21" s="555"/>
      <c r="I21" s="555"/>
      <c r="J21" s="555"/>
      <c r="K21" s="555"/>
      <c r="L21" s="555"/>
      <c r="M21" s="555"/>
      <c r="N21" s="555"/>
      <c r="O21" s="555"/>
      <c r="P21" s="555"/>
      <c r="Q21" s="555"/>
      <c r="R21" s="555"/>
      <c r="S21" s="555"/>
      <c r="T21" s="555"/>
      <c r="U21" s="555"/>
      <c r="V21" s="555"/>
      <c r="W21" s="1102">
        <f t="shared" ref="W21" si="5">SUM(W5:W20)</f>
        <v>941</v>
      </c>
      <c r="X21" s="641">
        <f>SUM(X5:X20)</f>
        <v>877</v>
      </c>
      <c r="Y21" s="574">
        <f t="shared" si="0"/>
        <v>1818</v>
      </c>
      <c r="Z21" s="1102">
        <f>SUM(Z5:Z20)</f>
        <v>928</v>
      </c>
      <c r="AA21" s="641">
        <f>SUM(AA5:AA20)</f>
        <v>867</v>
      </c>
      <c r="AB21" s="574">
        <f t="shared" si="1"/>
        <v>1795</v>
      </c>
      <c r="AC21" s="578">
        <f t="shared" si="2"/>
        <v>1869</v>
      </c>
      <c r="AD21" s="557">
        <f t="shared" si="2"/>
        <v>1744</v>
      </c>
      <c r="AE21" s="574">
        <f t="shared" si="3"/>
        <v>3613</v>
      </c>
      <c r="AF21" s="577">
        <f>SUM(AF5:AF20)</f>
        <v>5357</v>
      </c>
      <c r="AG21" s="555"/>
      <c r="AH21" s="555"/>
      <c r="AI21" s="555"/>
      <c r="AJ21" s="555"/>
      <c r="AK21" s="555"/>
      <c r="AL21" s="555"/>
      <c r="AM21" s="555"/>
      <c r="AN21" s="555"/>
      <c r="AO21" s="580"/>
      <c r="AP21" s="555"/>
      <c r="AQ21" s="555"/>
      <c r="AR21" s="555"/>
      <c r="AS21" s="555"/>
      <c r="AT21" s="555"/>
      <c r="AU21" s="555"/>
      <c r="AV21" s="555"/>
      <c r="AW21" s="555"/>
      <c r="AX21" s="555"/>
      <c r="AY21" s="555"/>
      <c r="AZ21" s="555"/>
      <c r="BA21" s="555"/>
      <c r="BB21" s="555"/>
      <c r="BC21" s="555"/>
      <c r="BD21" s="555"/>
      <c r="BE21" s="555"/>
      <c r="BF21" s="555"/>
      <c r="BG21" s="581"/>
      <c r="BH21" s="581"/>
      <c r="BI21" s="581"/>
      <c r="BJ21" s="555"/>
      <c r="BK21" s="555"/>
      <c r="BL21" s="555"/>
      <c r="BM21" s="555"/>
      <c r="BN21" s="555"/>
      <c r="BO21" s="555"/>
      <c r="BP21" s="555"/>
      <c r="BQ21" s="555"/>
      <c r="BR21" s="555"/>
      <c r="BS21" s="555"/>
      <c r="BT21" s="555"/>
      <c r="BU21" s="555"/>
      <c r="BV21" s="555"/>
      <c r="BW21" s="555"/>
      <c r="BX21" s="555"/>
      <c r="BY21" s="555"/>
      <c r="BZ21" s="555"/>
      <c r="CA21" s="555"/>
      <c r="CB21" s="555"/>
      <c r="CC21" s="555"/>
      <c r="CD21" s="555"/>
      <c r="CE21" s="555"/>
      <c r="CF21" s="555"/>
      <c r="CG21" s="555"/>
      <c r="CH21" s="555"/>
      <c r="CI21" s="555"/>
      <c r="CJ21" s="555"/>
      <c r="CK21" s="555"/>
      <c r="CL21" s="555"/>
      <c r="CM21" s="555"/>
      <c r="CN21" s="555"/>
      <c r="CO21" s="555"/>
      <c r="CP21" s="555"/>
      <c r="CQ21" s="555"/>
      <c r="CR21" s="555"/>
      <c r="CS21" s="555"/>
      <c r="CT21" s="555"/>
      <c r="CU21" s="555"/>
      <c r="CV21" s="555"/>
      <c r="CW21" s="555"/>
      <c r="CX21" s="555"/>
      <c r="CY21" s="555"/>
      <c r="CZ21" s="555"/>
      <c r="DA21" s="555"/>
      <c r="DB21" s="555"/>
      <c r="DC21" s="555"/>
      <c r="DD21" s="555"/>
      <c r="DE21" s="555"/>
      <c r="DF21" s="555"/>
      <c r="DG21" s="555"/>
      <c r="DH21" s="555"/>
      <c r="DI21" s="555"/>
      <c r="DJ21" s="555"/>
      <c r="DK21" s="555"/>
      <c r="DL21" s="555"/>
      <c r="DM21" s="555"/>
      <c r="DN21" s="555"/>
      <c r="DO21" s="555"/>
      <c r="DP21" s="555"/>
      <c r="DQ21" s="555"/>
      <c r="DR21" s="555"/>
      <c r="DS21" s="555"/>
      <c r="DT21" s="555"/>
      <c r="DU21" s="555"/>
      <c r="DV21" s="555"/>
      <c r="DW21" s="555"/>
      <c r="DX21" s="555"/>
      <c r="DY21" s="555"/>
      <c r="DZ21" s="555"/>
      <c r="EA21" s="555"/>
      <c r="EB21" s="555"/>
      <c r="EC21" s="555"/>
      <c r="ED21" s="555"/>
      <c r="EE21" s="555"/>
      <c r="EF21" s="555"/>
      <c r="EG21" s="555"/>
      <c r="EH21" s="555"/>
      <c r="EI21" s="555"/>
      <c r="EJ21" s="555"/>
      <c r="EK21" s="555"/>
      <c r="EL21" s="555"/>
      <c r="EM21" s="555"/>
      <c r="EN21" s="555"/>
      <c r="EO21" s="555"/>
      <c r="EP21" s="555"/>
      <c r="EQ21" s="555"/>
      <c r="ER21" s="555"/>
      <c r="ES21" s="555"/>
      <c r="ET21" s="555"/>
      <c r="EU21" s="555"/>
      <c r="EV21" s="555"/>
      <c r="EW21" s="555"/>
      <c r="EX21" s="555"/>
      <c r="EY21" s="555"/>
      <c r="EZ21" s="555"/>
      <c r="FA21" s="555"/>
      <c r="FB21" s="555"/>
      <c r="FC21" s="555"/>
      <c r="FD21" s="555"/>
      <c r="FE21" s="555"/>
      <c r="FF21" s="555"/>
      <c r="FG21" s="555"/>
      <c r="FH21" s="555"/>
      <c r="FI21" s="555"/>
      <c r="FJ21" s="555"/>
      <c r="FK21" s="555"/>
      <c r="FL21" s="555"/>
      <c r="FM21" s="555"/>
      <c r="FN21" s="555"/>
      <c r="FO21" s="555"/>
      <c r="FP21" s="555"/>
      <c r="FQ21" s="555"/>
      <c r="FR21" s="555"/>
      <c r="FS21" s="555"/>
      <c r="FT21" s="555"/>
      <c r="FU21" s="555"/>
      <c r="FV21" s="555"/>
      <c r="FW21" s="555"/>
      <c r="FX21" s="555"/>
      <c r="FY21" s="555"/>
      <c r="FZ21" s="555"/>
      <c r="GA21" s="555"/>
      <c r="GB21" s="555"/>
    </row>
  </sheetData>
  <mergeCells count="190">
    <mergeCell ref="EG3:EG4"/>
    <mergeCell ref="EH3:EH4"/>
    <mergeCell ref="EI3:EI4"/>
    <mergeCell ref="FE3:FE4"/>
    <mergeCell ref="FF3:FF4"/>
    <mergeCell ref="FG3:FG4"/>
    <mergeCell ref="EA3:EA4"/>
    <mergeCell ref="EB3:EB4"/>
    <mergeCell ref="EC3:EC4"/>
    <mergeCell ref="ED3:ED4"/>
    <mergeCell ref="EE3:EE4"/>
    <mergeCell ref="EF3:EF4"/>
    <mergeCell ref="DT3:DT4"/>
    <mergeCell ref="DU3:DU4"/>
    <mergeCell ref="DV3:DV4"/>
    <mergeCell ref="DW3:DW4"/>
    <mergeCell ref="DX3:DX4"/>
    <mergeCell ref="DY3:DY4"/>
    <mergeCell ref="CT3:CT4"/>
    <mergeCell ref="CU3:CU4"/>
    <mergeCell ref="CV3:CV4"/>
    <mergeCell ref="CW3:CW4"/>
    <mergeCell ref="CX3:CX4"/>
    <mergeCell ref="CY3:CY4"/>
    <mergeCell ref="DI2:DI4"/>
    <mergeCell ref="DJ2:DJ4"/>
    <mergeCell ref="DK2:DK4"/>
    <mergeCell ref="DL2:DL4"/>
    <mergeCell ref="DA2:DA4"/>
    <mergeCell ref="DB2:DB4"/>
    <mergeCell ref="DC2:DC4"/>
    <mergeCell ref="DD2:DD4"/>
    <mergeCell ref="DE2:DE4"/>
    <mergeCell ref="DF2:DF4"/>
    <mergeCell ref="CN3:CN4"/>
    <mergeCell ref="CO3:CO4"/>
    <mergeCell ref="CP3:CP4"/>
    <mergeCell ref="CQ3:CQ4"/>
    <mergeCell ref="CR3:CR4"/>
    <mergeCell ref="CS3:CS4"/>
    <mergeCell ref="CH3:CH4"/>
    <mergeCell ref="CI3:CI4"/>
    <mergeCell ref="CJ3:CJ4"/>
    <mergeCell ref="CK3:CK4"/>
    <mergeCell ref="CL3:CL4"/>
    <mergeCell ref="CM3:CM4"/>
    <mergeCell ref="CA3:CA4"/>
    <mergeCell ref="CB3:CB4"/>
    <mergeCell ref="CC3:CC4"/>
    <mergeCell ref="CE3:CE4"/>
    <mergeCell ref="CF3:CF4"/>
    <mergeCell ref="CG3:CG4"/>
    <mergeCell ref="BU3:BU4"/>
    <mergeCell ref="BV3:BV4"/>
    <mergeCell ref="BW3:BW4"/>
    <mergeCell ref="BX3:BX4"/>
    <mergeCell ref="BY3:BY4"/>
    <mergeCell ref="BZ3:BZ4"/>
    <mergeCell ref="BO3:BO4"/>
    <mergeCell ref="BP3:BP4"/>
    <mergeCell ref="BQ3:BQ4"/>
    <mergeCell ref="BR3:BR4"/>
    <mergeCell ref="BS3:BS4"/>
    <mergeCell ref="BT3:BT4"/>
    <mergeCell ref="BI3:BI4"/>
    <mergeCell ref="BJ3:BJ4"/>
    <mergeCell ref="BK3:BK4"/>
    <mergeCell ref="BL3:BL4"/>
    <mergeCell ref="BM3:BM4"/>
    <mergeCell ref="BN3:BN4"/>
    <mergeCell ref="BF3:BF4"/>
    <mergeCell ref="BG3:BG4"/>
    <mergeCell ref="BH3:BH4"/>
    <mergeCell ref="AT3:AT4"/>
    <mergeCell ref="AU3:AU4"/>
    <mergeCell ref="AV3:AV4"/>
    <mergeCell ref="AW3:AW4"/>
    <mergeCell ref="AX3:AX4"/>
    <mergeCell ref="AY3:AY4"/>
    <mergeCell ref="FT2:FT4"/>
    <mergeCell ref="FU2:FU4"/>
    <mergeCell ref="FV2:FV4"/>
    <mergeCell ref="EX2:EX4"/>
    <mergeCell ref="EM2:EM4"/>
    <mergeCell ref="EN2:EN4"/>
    <mergeCell ref="EO2:EO4"/>
    <mergeCell ref="EP2:EP4"/>
    <mergeCell ref="EQ2:EQ4"/>
    <mergeCell ref="ER2:ER4"/>
    <mergeCell ref="FW2:FW4"/>
    <mergeCell ref="FY2:GA2"/>
    <mergeCell ref="D3:D4"/>
    <mergeCell ref="E3:E4"/>
    <mergeCell ref="F3:F4"/>
    <mergeCell ref="G3:G4"/>
    <mergeCell ref="H3:H4"/>
    <mergeCell ref="FN2:FN4"/>
    <mergeCell ref="FO2:FO4"/>
    <mergeCell ref="FP2:FP4"/>
    <mergeCell ref="FQ2:FQ4"/>
    <mergeCell ref="FR2:FR4"/>
    <mergeCell ref="FS2:FS4"/>
    <mergeCell ref="EY2:EY4"/>
    <mergeCell ref="EZ2:EZ4"/>
    <mergeCell ref="FA2:FA4"/>
    <mergeCell ref="FB2:FB4"/>
    <mergeCell ref="FC2:FC4"/>
    <mergeCell ref="FI2:FI4"/>
    <mergeCell ref="ES2:ES4"/>
    <mergeCell ref="ET2:ET4"/>
    <mergeCell ref="EU2:EU4"/>
    <mergeCell ref="EV2:EV4"/>
    <mergeCell ref="EW2:EW4"/>
    <mergeCell ref="FX1:GA1"/>
    <mergeCell ref="GB1:GB4"/>
    <mergeCell ref="M2:R2"/>
    <mergeCell ref="U2:U4"/>
    <mergeCell ref="V2:V4"/>
    <mergeCell ref="AP2:AU2"/>
    <mergeCell ref="AV2:BB2"/>
    <mergeCell ref="BF2:BH2"/>
    <mergeCell ref="BI2:BN2"/>
    <mergeCell ref="BO2:BZ2"/>
    <mergeCell ref="EZ1:FC1"/>
    <mergeCell ref="FD1:FD4"/>
    <mergeCell ref="FE1:FG2"/>
    <mergeCell ref="FH1:FH4"/>
    <mergeCell ref="FI1:FN1"/>
    <mergeCell ref="FO1:FW1"/>
    <mergeCell ref="FJ2:FJ4"/>
    <mergeCell ref="FK2:FK4"/>
    <mergeCell ref="FL2:FL4"/>
    <mergeCell ref="FM2:FM4"/>
    <mergeCell ref="DO1:DS1"/>
    <mergeCell ref="DT1:DY2"/>
    <mergeCell ref="DZ1:DZ4"/>
    <mergeCell ref="EA1:EC2"/>
    <mergeCell ref="ED1:EI2"/>
    <mergeCell ref="EJ1:EY1"/>
    <mergeCell ref="DS2:DS4"/>
    <mergeCell ref="EJ2:EJ4"/>
    <mergeCell ref="EK2:EK4"/>
    <mergeCell ref="EL2:EL4"/>
    <mergeCell ref="BC1:BE3"/>
    <mergeCell ref="BF1:BY1"/>
    <mergeCell ref="CA1:CJ1"/>
    <mergeCell ref="CK1:CV2"/>
    <mergeCell ref="CW1:CY2"/>
    <mergeCell ref="CZ1:DN1"/>
    <mergeCell ref="CA2:CC2"/>
    <mergeCell ref="CD2:CD4"/>
    <mergeCell ref="CE2:CJ2"/>
    <mergeCell ref="CZ2:CZ4"/>
    <mergeCell ref="DM2:DM4"/>
    <mergeCell ref="DN2:DN4"/>
    <mergeCell ref="DO2:DO4"/>
    <mergeCell ref="DP2:DP4"/>
    <mergeCell ref="DQ2:DQ4"/>
    <mergeCell ref="DR2:DR4"/>
    <mergeCell ref="DG2:DG4"/>
    <mergeCell ref="DH2:DH4"/>
    <mergeCell ref="M1:S1"/>
    <mergeCell ref="T1:V1"/>
    <mergeCell ref="W1:AE2"/>
    <mergeCell ref="AF1:AF4"/>
    <mergeCell ref="AG1:AO2"/>
    <mergeCell ref="AP1:BB1"/>
    <mergeCell ref="W3:Y3"/>
    <mergeCell ref="Z3:AB3"/>
    <mergeCell ref="AC3:AE3"/>
    <mergeCell ref="AG3:AI3"/>
    <mergeCell ref="AJ3:AL3"/>
    <mergeCell ref="AM3:AO3"/>
    <mergeCell ref="AP3:AP4"/>
    <mergeCell ref="AQ3:AQ4"/>
    <mergeCell ref="AR3:AR4"/>
    <mergeCell ref="AS3:AS4"/>
    <mergeCell ref="AZ3:AZ4"/>
    <mergeCell ref="BA3:BA4"/>
    <mergeCell ref="BB3:BB4"/>
    <mergeCell ref="A1:A4"/>
    <mergeCell ref="B1:B4"/>
    <mergeCell ref="C1:C4"/>
    <mergeCell ref="D1:F2"/>
    <mergeCell ref="G1:I2"/>
    <mergeCell ref="J1:L2"/>
    <mergeCell ref="I3:I4"/>
    <mergeCell ref="J3:J4"/>
    <mergeCell ref="K3:K4"/>
    <mergeCell ref="L3:L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F37"/>
  <sheetViews>
    <sheetView zoomScale="71" zoomScaleNormal="71" workbookViewId="0">
      <pane ySplit="2328" topLeftCell="A10" activePane="bottomLeft"/>
      <selection activeCell="L8" sqref="L8:N8"/>
      <selection pane="bottomLeft" activeCell="C17" sqref="C17"/>
    </sheetView>
  </sheetViews>
  <sheetFormatPr defaultColWidth="9.109375" defaultRowHeight="15.6"/>
  <cols>
    <col min="1" max="1" width="7.44140625" style="70" customWidth="1"/>
    <col min="2" max="2" width="28.109375" style="70" customWidth="1"/>
    <col min="3" max="3" width="7.5546875" style="266" customWidth="1"/>
    <col min="4" max="4" width="7.88671875" style="266" customWidth="1"/>
    <col min="5" max="5" width="9.109375" style="266" customWidth="1"/>
    <col min="6" max="6" width="7.5546875" style="266" customWidth="1"/>
    <col min="7" max="7" width="7.88671875" style="266" customWidth="1"/>
    <col min="8" max="8" width="9.109375" style="266" customWidth="1"/>
    <col min="9" max="9" width="7.109375" style="266" customWidth="1"/>
    <col min="10" max="10" width="7.5546875" style="266" customWidth="1"/>
    <col min="11" max="11" width="9.109375" style="266" customWidth="1"/>
    <col min="12" max="13" width="9.33203125" style="266" customWidth="1"/>
    <col min="14" max="14" width="24.5546875" style="266" customWidth="1"/>
    <col min="15" max="15" width="108" style="70" customWidth="1"/>
    <col min="16" max="16384" width="9.109375" style="70"/>
  </cols>
  <sheetData>
    <row r="1" spans="1:19">
      <c r="A1" s="6" t="s">
        <v>361</v>
      </c>
      <c r="B1" s="6" t="s">
        <v>339</v>
      </c>
      <c r="C1" s="6"/>
      <c r="D1" s="7"/>
      <c r="E1" s="6"/>
      <c r="F1" s="8"/>
      <c r="G1" s="3"/>
      <c r="H1" s="3"/>
      <c r="I1" s="3"/>
      <c r="J1" s="6"/>
      <c r="K1" s="2"/>
      <c r="L1" s="2"/>
      <c r="M1" s="2"/>
      <c r="N1" s="2"/>
      <c r="O1" s="2"/>
      <c r="P1" s="7" t="s">
        <v>4</v>
      </c>
      <c r="Q1" s="6" t="s">
        <v>1</v>
      </c>
      <c r="R1" s="8" t="s">
        <v>626</v>
      </c>
      <c r="S1" s="2"/>
    </row>
    <row r="2" spans="1:19">
      <c r="A2" s="6" t="s">
        <v>3</v>
      </c>
      <c r="B2" s="12" t="s">
        <v>666</v>
      </c>
      <c r="C2" s="6"/>
      <c r="D2" s="7"/>
      <c r="E2" s="6"/>
      <c r="F2" s="8"/>
      <c r="G2" s="3"/>
      <c r="H2" s="3"/>
      <c r="I2" s="3"/>
      <c r="J2" s="6"/>
      <c r="K2" s="2"/>
      <c r="L2" s="2"/>
      <c r="M2" s="2"/>
      <c r="N2" s="2"/>
      <c r="O2" s="2"/>
      <c r="P2" s="7" t="s">
        <v>303</v>
      </c>
      <c r="Q2" s="6" t="s">
        <v>1</v>
      </c>
      <c r="R2" s="13" t="s">
        <v>667</v>
      </c>
      <c r="S2" s="8"/>
    </row>
    <row r="3" spans="1:19">
      <c r="A3" s="5"/>
      <c r="B3" s="5"/>
      <c r="C3" s="2"/>
      <c r="D3" s="17"/>
      <c r="E3" s="18"/>
      <c r="F3" s="19"/>
      <c r="G3" s="2"/>
      <c r="H3" s="3"/>
      <c r="I3" s="3"/>
      <c r="J3" s="5"/>
      <c r="K3" s="5"/>
      <c r="L3" s="5"/>
      <c r="M3" s="5"/>
      <c r="N3" s="5"/>
      <c r="O3" s="5"/>
      <c r="P3" s="5"/>
      <c r="Q3" s="5"/>
      <c r="R3" s="5"/>
      <c r="S3" s="5"/>
    </row>
    <row r="4" spans="1:19">
      <c r="A4" s="123"/>
    </row>
    <row r="5" spans="1:19">
      <c r="A5" s="130"/>
      <c r="B5" s="130"/>
      <c r="O5" s="123">
        <v>6</v>
      </c>
    </row>
    <row r="6" spans="1:19" ht="15.75" customHeight="1">
      <c r="A6" s="1117" t="s">
        <v>486</v>
      </c>
      <c r="B6" s="1110" t="s">
        <v>690</v>
      </c>
      <c r="C6" s="1202" t="s">
        <v>337</v>
      </c>
      <c r="D6" s="1203"/>
      <c r="E6" s="1203"/>
      <c r="F6" s="1203"/>
      <c r="G6" s="1203"/>
      <c r="H6" s="1203"/>
      <c r="I6" s="1203"/>
      <c r="J6" s="1203"/>
      <c r="K6" s="1203"/>
      <c r="L6" s="1203"/>
      <c r="M6" s="1203"/>
      <c r="N6" s="1203"/>
      <c r="O6" s="1184" t="s">
        <v>338</v>
      </c>
    </row>
    <row r="7" spans="1:19">
      <c r="A7" s="1106"/>
      <c r="B7" s="1123"/>
      <c r="C7" s="1204"/>
      <c r="D7" s="1205"/>
      <c r="E7" s="1205"/>
      <c r="F7" s="1205"/>
      <c r="G7" s="1205"/>
      <c r="H7" s="1205"/>
      <c r="I7" s="1205"/>
      <c r="J7" s="1205"/>
      <c r="K7" s="1205"/>
      <c r="L7" s="1205"/>
      <c r="M7" s="1205"/>
      <c r="N7" s="1205"/>
      <c r="O7" s="1201"/>
    </row>
    <row r="8" spans="1:19">
      <c r="A8" s="1106"/>
      <c r="B8" s="1123"/>
      <c r="C8" s="1206" t="s">
        <v>283</v>
      </c>
      <c r="D8" s="1207"/>
      <c r="E8" s="1207"/>
      <c r="F8" s="1206" t="s">
        <v>284</v>
      </c>
      <c r="G8" s="1207"/>
      <c r="H8" s="1207"/>
      <c r="I8" s="1206" t="s">
        <v>285</v>
      </c>
      <c r="J8" s="1207"/>
      <c r="K8" s="1207"/>
      <c r="L8" s="1206" t="s">
        <v>479</v>
      </c>
      <c r="M8" s="1207"/>
      <c r="N8" s="1207"/>
      <c r="O8" s="1201"/>
    </row>
    <row r="9" spans="1:19" ht="24" customHeight="1">
      <c r="A9" s="1106"/>
      <c r="B9" s="1123"/>
      <c r="C9" s="158" t="s">
        <v>172</v>
      </c>
      <c r="D9" s="158" t="s">
        <v>173</v>
      </c>
      <c r="E9" s="158" t="s">
        <v>30</v>
      </c>
      <c r="F9" s="158" t="s">
        <v>172</v>
      </c>
      <c r="G9" s="158" t="s">
        <v>173</v>
      </c>
      <c r="H9" s="158" t="s">
        <v>30</v>
      </c>
      <c r="I9" s="158" t="s">
        <v>172</v>
      </c>
      <c r="J9" s="158" t="s">
        <v>173</v>
      </c>
      <c r="K9" s="158" t="s">
        <v>30</v>
      </c>
      <c r="L9" s="159" t="s">
        <v>172</v>
      </c>
      <c r="M9" s="159" t="s">
        <v>173</v>
      </c>
      <c r="N9" s="160" t="s">
        <v>30</v>
      </c>
      <c r="O9" s="1201"/>
    </row>
    <row r="10" spans="1:19" s="161" customFormat="1">
      <c r="A10" s="257">
        <v>1</v>
      </c>
      <c r="B10" s="308" t="s">
        <v>674</v>
      </c>
      <c r="C10" s="268">
        <v>0</v>
      </c>
      <c r="D10" s="268">
        <v>0</v>
      </c>
      <c r="E10" s="269">
        <f>C10+D10</f>
        <v>0</v>
      </c>
      <c r="F10" s="268">
        <v>0</v>
      </c>
      <c r="G10" s="268">
        <v>0</v>
      </c>
      <c r="H10" s="269">
        <f>G10+F10</f>
        <v>0</v>
      </c>
      <c r="I10" s="268">
        <v>0</v>
      </c>
      <c r="J10" s="268">
        <v>0</v>
      </c>
      <c r="K10" s="269">
        <f>J10+I10</f>
        <v>0</v>
      </c>
      <c r="L10" s="269">
        <f>I10+F10+C10</f>
        <v>0</v>
      </c>
      <c r="M10" s="269">
        <f t="shared" ref="M10:N10" si="0">J10+G10+D10</f>
        <v>0</v>
      </c>
      <c r="N10" s="269">
        <f t="shared" si="0"/>
        <v>0</v>
      </c>
      <c r="O10" s="314"/>
    </row>
    <row r="11" spans="1:19" s="161" customFormat="1">
      <c r="A11" s="257">
        <v>2</v>
      </c>
      <c r="B11" s="308" t="s">
        <v>675</v>
      </c>
      <c r="C11" s="268">
        <v>0</v>
      </c>
      <c r="D11" s="268">
        <v>0</v>
      </c>
      <c r="E11" s="269">
        <f>SUM(C11:D11)</f>
        <v>0</v>
      </c>
      <c r="F11" s="268">
        <v>0</v>
      </c>
      <c r="G11" s="268">
        <v>0</v>
      </c>
      <c r="H11" s="269">
        <f t="shared" ref="H11:H14" si="1">G11+F11</f>
        <v>0</v>
      </c>
      <c r="I11" s="268">
        <v>0</v>
      </c>
      <c r="J11" s="268">
        <v>0</v>
      </c>
      <c r="K11" s="269">
        <f t="shared" ref="K11:K14" si="2">J11+I11</f>
        <v>0</v>
      </c>
      <c r="L11" s="269">
        <f t="shared" ref="L11:L25" si="3">I11+F11+C11</f>
        <v>0</v>
      </c>
      <c r="M11" s="269">
        <f t="shared" ref="M11:M25" si="4">J11+G11+D11</f>
        <v>0</v>
      </c>
      <c r="N11" s="269">
        <f t="shared" ref="N11:N25" si="5">K11+H11+E11</f>
        <v>0</v>
      </c>
      <c r="O11" s="314"/>
    </row>
    <row r="12" spans="1:19" s="162" customFormat="1">
      <c r="A12" s="257">
        <v>3</v>
      </c>
      <c r="B12" s="308" t="s">
        <v>676</v>
      </c>
      <c r="C12" s="268">
        <v>2</v>
      </c>
      <c r="D12" s="268">
        <v>0</v>
      </c>
      <c r="E12" s="269">
        <f>C12+D12</f>
        <v>2</v>
      </c>
      <c r="F12" s="268">
        <v>0</v>
      </c>
      <c r="G12" s="268">
        <v>0</v>
      </c>
      <c r="H12" s="269">
        <f t="shared" si="1"/>
        <v>0</v>
      </c>
      <c r="I12" s="268">
        <v>2</v>
      </c>
      <c r="J12" s="268">
        <v>1</v>
      </c>
      <c r="K12" s="269">
        <f t="shared" si="2"/>
        <v>3</v>
      </c>
      <c r="L12" s="269">
        <f t="shared" si="3"/>
        <v>4</v>
      </c>
      <c r="M12" s="269">
        <f t="shared" si="4"/>
        <v>1</v>
      </c>
      <c r="N12" s="269">
        <f t="shared" si="5"/>
        <v>5</v>
      </c>
      <c r="O12" s="314" t="s">
        <v>924</v>
      </c>
    </row>
    <row r="13" spans="1:19" s="162" customFormat="1">
      <c r="A13" s="257">
        <v>4</v>
      </c>
      <c r="B13" s="308" t="s">
        <v>677</v>
      </c>
      <c r="C13" s="268">
        <v>0</v>
      </c>
      <c r="D13" s="268">
        <v>0</v>
      </c>
      <c r="E13" s="269">
        <f t="shared" ref="E13:E16" si="6">C13+D13</f>
        <v>0</v>
      </c>
      <c r="F13" s="268">
        <v>0</v>
      </c>
      <c r="G13" s="268">
        <v>0</v>
      </c>
      <c r="H13" s="269">
        <f t="shared" si="1"/>
        <v>0</v>
      </c>
      <c r="I13" s="268">
        <v>0</v>
      </c>
      <c r="J13" s="268">
        <v>0</v>
      </c>
      <c r="K13" s="269">
        <f t="shared" si="2"/>
        <v>0</v>
      </c>
      <c r="L13" s="269">
        <f t="shared" si="3"/>
        <v>0</v>
      </c>
      <c r="M13" s="269">
        <f t="shared" si="4"/>
        <v>0</v>
      </c>
      <c r="N13" s="269">
        <f t="shared" si="5"/>
        <v>0</v>
      </c>
      <c r="O13" s="314"/>
    </row>
    <row r="14" spans="1:19" s="162" customFormat="1" ht="20.100000000000001" customHeight="1">
      <c r="A14" s="257">
        <v>5</v>
      </c>
      <c r="B14" s="308" t="s">
        <v>678</v>
      </c>
      <c r="C14" s="268">
        <v>1</v>
      </c>
      <c r="D14" s="268">
        <v>0</v>
      </c>
      <c r="E14" s="269">
        <f t="shared" si="6"/>
        <v>1</v>
      </c>
      <c r="F14" s="268">
        <v>0</v>
      </c>
      <c r="G14" s="268">
        <v>0</v>
      </c>
      <c r="H14" s="269">
        <f t="shared" si="1"/>
        <v>0</v>
      </c>
      <c r="I14" s="268">
        <v>0</v>
      </c>
      <c r="J14" s="268">
        <v>1</v>
      </c>
      <c r="K14" s="269">
        <f t="shared" si="2"/>
        <v>1</v>
      </c>
      <c r="L14" s="269">
        <f t="shared" si="3"/>
        <v>1</v>
      </c>
      <c r="M14" s="269">
        <f t="shared" si="4"/>
        <v>1</v>
      </c>
      <c r="N14" s="269">
        <f t="shared" si="5"/>
        <v>2</v>
      </c>
      <c r="O14" s="314" t="s">
        <v>874</v>
      </c>
    </row>
    <row r="15" spans="1:19" s="162" customFormat="1">
      <c r="A15" s="257">
        <v>6</v>
      </c>
      <c r="B15" s="308" t="s">
        <v>679</v>
      </c>
      <c r="C15" s="268">
        <v>0</v>
      </c>
      <c r="D15" s="268">
        <v>0</v>
      </c>
      <c r="E15" s="269">
        <f t="shared" si="6"/>
        <v>0</v>
      </c>
      <c r="F15" s="268">
        <v>0</v>
      </c>
      <c r="G15" s="268">
        <v>0</v>
      </c>
      <c r="H15" s="269">
        <f t="shared" ref="H15:H25" si="7">G15+F15</f>
        <v>0</v>
      </c>
      <c r="I15" s="268">
        <v>0</v>
      </c>
      <c r="J15" s="268">
        <v>0</v>
      </c>
      <c r="K15" s="269">
        <f t="shared" ref="K15:K16" si="8">J15+I15</f>
        <v>0</v>
      </c>
      <c r="L15" s="269">
        <f t="shared" si="3"/>
        <v>0</v>
      </c>
      <c r="M15" s="269">
        <f t="shared" si="4"/>
        <v>0</v>
      </c>
      <c r="N15" s="269">
        <f t="shared" si="5"/>
        <v>0</v>
      </c>
      <c r="O15" s="314"/>
    </row>
    <row r="16" spans="1:19" s="162" customFormat="1">
      <c r="A16" s="257">
        <v>7</v>
      </c>
      <c r="B16" s="308" t="s">
        <v>680</v>
      </c>
      <c r="C16" s="268">
        <v>0</v>
      </c>
      <c r="D16" s="268">
        <v>0</v>
      </c>
      <c r="E16" s="269">
        <f t="shared" si="6"/>
        <v>0</v>
      </c>
      <c r="F16" s="268">
        <v>0</v>
      </c>
      <c r="G16" s="268">
        <v>0</v>
      </c>
      <c r="H16" s="269">
        <f t="shared" si="7"/>
        <v>0</v>
      </c>
      <c r="I16" s="268">
        <v>0</v>
      </c>
      <c r="J16" s="268">
        <v>0</v>
      </c>
      <c r="K16" s="269">
        <f t="shared" si="8"/>
        <v>0</v>
      </c>
      <c r="L16" s="269">
        <f t="shared" si="3"/>
        <v>0</v>
      </c>
      <c r="M16" s="269">
        <f t="shared" si="4"/>
        <v>0</v>
      </c>
      <c r="N16" s="269">
        <f t="shared" si="5"/>
        <v>0</v>
      </c>
      <c r="O16" s="314"/>
    </row>
    <row r="17" spans="1:474" s="162" customFormat="1">
      <c r="A17" s="257">
        <v>8</v>
      </c>
      <c r="B17" s="308" t="s">
        <v>681</v>
      </c>
      <c r="C17" s="268">
        <v>0</v>
      </c>
      <c r="D17" s="268">
        <v>0</v>
      </c>
      <c r="E17" s="269">
        <f>C17+D17</f>
        <v>0</v>
      </c>
      <c r="F17" s="268">
        <v>1</v>
      </c>
      <c r="G17" s="268">
        <v>0</v>
      </c>
      <c r="H17" s="269">
        <v>0</v>
      </c>
      <c r="I17" s="268">
        <v>1</v>
      </c>
      <c r="J17" s="268">
        <v>1</v>
      </c>
      <c r="K17" s="269">
        <f>I17+J17</f>
        <v>2</v>
      </c>
      <c r="L17" s="269">
        <f t="shared" si="3"/>
        <v>2</v>
      </c>
      <c r="M17" s="269">
        <f t="shared" si="4"/>
        <v>1</v>
      </c>
      <c r="N17" s="269">
        <f t="shared" si="5"/>
        <v>2</v>
      </c>
      <c r="O17" s="314" t="s">
        <v>929</v>
      </c>
    </row>
    <row r="18" spans="1:474" s="162" customFormat="1" ht="24.75" customHeight="1">
      <c r="A18" s="257">
        <v>9</v>
      </c>
      <c r="B18" s="308" t="s">
        <v>682</v>
      </c>
      <c r="C18" s="268">
        <v>0</v>
      </c>
      <c r="D18" s="268">
        <v>0</v>
      </c>
      <c r="E18" s="269">
        <f t="shared" ref="E18:E25" si="9">C18+D18</f>
        <v>0</v>
      </c>
      <c r="F18" s="268">
        <v>0</v>
      </c>
      <c r="G18" s="268">
        <v>0</v>
      </c>
      <c r="H18" s="269">
        <f>F18+G18</f>
        <v>0</v>
      </c>
      <c r="I18" s="268">
        <v>0</v>
      </c>
      <c r="J18" s="268">
        <v>0</v>
      </c>
      <c r="K18" s="269">
        <f t="shared" ref="K18:K24" si="10">I18+J18</f>
        <v>0</v>
      </c>
      <c r="L18" s="269">
        <f t="shared" si="3"/>
        <v>0</v>
      </c>
      <c r="M18" s="269">
        <f t="shared" si="4"/>
        <v>0</v>
      </c>
      <c r="N18" s="269">
        <f t="shared" si="5"/>
        <v>0</v>
      </c>
      <c r="O18" s="314"/>
    </row>
    <row r="19" spans="1:474" s="162" customFormat="1">
      <c r="A19" s="257">
        <v>10</v>
      </c>
      <c r="B19" s="308" t="s">
        <v>683</v>
      </c>
      <c r="C19" s="268">
        <v>0</v>
      </c>
      <c r="D19" s="268">
        <v>0</v>
      </c>
      <c r="E19" s="269">
        <f t="shared" si="9"/>
        <v>0</v>
      </c>
      <c r="F19" s="268">
        <v>0</v>
      </c>
      <c r="G19" s="268">
        <v>0</v>
      </c>
      <c r="H19" s="269">
        <f t="shared" si="7"/>
        <v>0</v>
      </c>
      <c r="I19" s="268">
        <v>0</v>
      </c>
      <c r="J19" s="268">
        <v>0</v>
      </c>
      <c r="K19" s="269">
        <f t="shared" si="10"/>
        <v>0</v>
      </c>
      <c r="L19" s="269">
        <f t="shared" si="3"/>
        <v>0</v>
      </c>
      <c r="M19" s="269">
        <f t="shared" si="4"/>
        <v>0</v>
      </c>
      <c r="N19" s="269">
        <f t="shared" si="5"/>
        <v>0</v>
      </c>
      <c r="O19" s="314"/>
    </row>
    <row r="20" spans="1:474">
      <c r="A20" s="257">
        <v>11</v>
      </c>
      <c r="B20" s="308" t="s">
        <v>684</v>
      </c>
      <c r="C20" s="268">
        <v>0</v>
      </c>
      <c r="D20" s="268">
        <v>0</v>
      </c>
      <c r="E20" s="269">
        <f t="shared" si="9"/>
        <v>0</v>
      </c>
      <c r="F20" s="268">
        <v>0</v>
      </c>
      <c r="G20" s="268">
        <v>0</v>
      </c>
      <c r="H20" s="269">
        <f t="shared" si="7"/>
        <v>0</v>
      </c>
      <c r="I20" s="268">
        <v>0</v>
      </c>
      <c r="J20" s="268">
        <v>0</v>
      </c>
      <c r="K20" s="269">
        <f t="shared" si="10"/>
        <v>0</v>
      </c>
      <c r="L20" s="269">
        <f t="shared" si="3"/>
        <v>0</v>
      </c>
      <c r="M20" s="269">
        <f t="shared" si="4"/>
        <v>0</v>
      </c>
      <c r="N20" s="269">
        <f t="shared" si="5"/>
        <v>0</v>
      </c>
      <c r="O20" s="314"/>
    </row>
    <row r="21" spans="1:474" s="163" customFormat="1">
      <c r="A21" s="257">
        <v>12</v>
      </c>
      <c r="B21" s="308" t="s">
        <v>685</v>
      </c>
      <c r="C21" s="268">
        <v>0</v>
      </c>
      <c r="D21" s="268">
        <v>0</v>
      </c>
      <c r="E21" s="269">
        <f t="shared" si="9"/>
        <v>0</v>
      </c>
      <c r="F21" s="268">
        <v>0</v>
      </c>
      <c r="G21" s="268">
        <v>0</v>
      </c>
      <c r="H21" s="269">
        <f t="shared" si="7"/>
        <v>0</v>
      </c>
      <c r="I21" s="268">
        <v>0</v>
      </c>
      <c r="J21" s="268">
        <v>0</v>
      </c>
      <c r="K21" s="269">
        <f t="shared" si="10"/>
        <v>0</v>
      </c>
      <c r="L21" s="269">
        <f t="shared" si="3"/>
        <v>0</v>
      </c>
      <c r="M21" s="269">
        <f t="shared" si="4"/>
        <v>0</v>
      </c>
      <c r="N21" s="269">
        <f t="shared" si="5"/>
        <v>0</v>
      </c>
      <c r="O21" s="314"/>
    </row>
    <row r="22" spans="1:474" s="161" customFormat="1">
      <c r="A22" s="257">
        <v>13</v>
      </c>
      <c r="B22" s="308" t="s">
        <v>686</v>
      </c>
      <c r="C22" s="268">
        <v>0</v>
      </c>
      <c r="D22" s="268">
        <v>0</v>
      </c>
      <c r="E22" s="269">
        <f t="shared" si="9"/>
        <v>0</v>
      </c>
      <c r="F22" s="268">
        <v>0</v>
      </c>
      <c r="G22" s="268">
        <v>0</v>
      </c>
      <c r="H22" s="269">
        <f>F22+G22</f>
        <v>0</v>
      </c>
      <c r="I22" s="268">
        <v>0</v>
      </c>
      <c r="J22" s="268">
        <v>1</v>
      </c>
      <c r="K22" s="269">
        <f t="shared" si="10"/>
        <v>1</v>
      </c>
      <c r="L22" s="269">
        <f t="shared" si="3"/>
        <v>0</v>
      </c>
      <c r="M22" s="269">
        <f t="shared" si="4"/>
        <v>1</v>
      </c>
      <c r="N22" s="269">
        <f t="shared" si="5"/>
        <v>1</v>
      </c>
      <c r="O22" s="314"/>
    </row>
    <row r="23" spans="1:474" s="161" customFormat="1" ht="14.25" customHeight="1">
      <c r="A23" s="257">
        <v>14</v>
      </c>
      <c r="B23" s="308" t="s">
        <v>687</v>
      </c>
      <c r="C23" s="268">
        <v>0</v>
      </c>
      <c r="D23" s="268">
        <v>0</v>
      </c>
      <c r="E23" s="269">
        <f t="shared" si="9"/>
        <v>0</v>
      </c>
      <c r="F23" s="268">
        <v>0</v>
      </c>
      <c r="G23" s="268">
        <v>0</v>
      </c>
      <c r="H23" s="269">
        <f t="shared" si="7"/>
        <v>0</v>
      </c>
      <c r="I23" s="268">
        <v>0</v>
      </c>
      <c r="J23" s="268">
        <v>0</v>
      </c>
      <c r="K23" s="269">
        <f t="shared" si="10"/>
        <v>0</v>
      </c>
      <c r="L23" s="269">
        <f t="shared" si="3"/>
        <v>0</v>
      </c>
      <c r="M23" s="269">
        <f t="shared" si="4"/>
        <v>0</v>
      </c>
      <c r="N23" s="269">
        <f t="shared" si="5"/>
        <v>0</v>
      </c>
      <c r="O23" s="314"/>
    </row>
    <row r="24" spans="1:474" s="161" customFormat="1" ht="16.5" customHeight="1">
      <c r="A24" s="257">
        <v>15</v>
      </c>
      <c r="B24" s="308" t="s">
        <v>688</v>
      </c>
      <c r="C24" s="268">
        <v>0</v>
      </c>
      <c r="D24" s="268">
        <v>0</v>
      </c>
      <c r="E24" s="269">
        <f t="shared" si="9"/>
        <v>0</v>
      </c>
      <c r="F24" s="268">
        <v>0</v>
      </c>
      <c r="G24" s="268">
        <v>0</v>
      </c>
      <c r="H24" s="269">
        <f t="shared" si="7"/>
        <v>0</v>
      </c>
      <c r="I24" s="268">
        <v>0</v>
      </c>
      <c r="J24" s="268">
        <v>0</v>
      </c>
      <c r="K24" s="269">
        <f t="shared" si="10"/>
        <v>0</v>
      </c>
      <c r="L24" s="269">
        <f t="shared" si="3"/>
        <v>0</v>
      </c>
      <c r="M24" s="269">
        <f t="shared" si="4"/>
        <v>0</v>
      </c>
      <c r="N24" s="269">
        <f t="shared" si="5"/>
        <v>0</v>
      </c>
      <c r="O24" s="314"/>
    </row>
    <row r="25" spans="1:474" s="162" customFormat="1" ht="16.5" customHeight="1" thickBot="1">
      <c r="A25" s="257">
        <v>16</v>
      </c>
      <c r="B25" s="308" t="s">
        <v>689</v>
      </c>
      <c r="C25" s="268">
        <v>0</v>
      </c>
      <c r="D25" s="268">
        <v>0</v>
      </c>
      <c r="E25" s="269">
        <f t="shared" si="9"/>
        <v>0</v>
      </c>
      <c r="F25" s="268">
        <v>0</v>
      </c>
      <c r="G25" s="268">
        <v>0</v>
      </c>
      <c r="H25" s="269">
        <f t="shared" si="7"/>
        <v>0</v>
      </c>
      <c r="I25" s="268">
        <v>0</v>
      </c>
      <c r="J25" s="268">
        <v>0</v>
      </c>
      <c r="K25" s="269">
        <f>I25+J25</f>
        <v>0</v>
      </c>
      <c r="L25" s="269">
        <f t="shared" si="3"/>
        <v>0</v>
      </c>
      <c r="M25" s="269">
        <f t="shared" si="4"/>
        <v>0</v>
      </c>
      <c r="N25" s="269">
        <f t="shared" si="5"/>
        <v>0</v>
      </c>
      <c r="O25" s="314"/>
    </row>
    <row r="26" spans="1:474" s="164" customFormat="1" ht="24" customHeight="1" thickBot="1">
      <c r="A26" s="1199" t="s">
        <v>30</v>
      </c>
      <c r="B26" s="1200"/>
      <c r="C26" s="270">
        <f>SUM(C10:C25)</f>
        <v>3</v>
      </c>
      <c r="D26" s="270">
        <f>SUM(D10:D25)</f>
        <v>0</v>
      </c>
      <c r="E26" s="270">
        <f t="shared" ref="E26:N26" si="11">SUM(E10:E25)</f>
        <v>3</v>
      </c>
      <c r="F26" s="270">
        <f>SUM(F10:F25)</f>
        <v>1</v>
      </c>
      <c r="G26" s="270">
        <f>SUM(G10:G25)</f>
        <v>0</v>
      </c>
      <c r="H26" s="270">
        <f>SUM(H10:H25)</f>
        <v>0</v>
      </c>
      <c r="I26" s="270">
        <f t="shared" si="11"/>
        <v>3</v>
      </c>
      <c r="J26" s="270">
        <f t="shared" si="11"/>
        <v>4</v>
      </c>
      <c r="K26" s="270">
        <f t="shared" si="11"/>
        <v>7</v>
      </c>
      <c r="L26" s="270">
        <f t="shared" si="11"/>
        <v>7</v>
      </c>
      <c r="M26" s="270">
        <f t="shared" si="11"/>
        <v>4</v>
      </c>
      <c r="N26" s="270">
        <f t="shared" si="11"/>
        <v>10</v>
      </c>
      <c r="O26" s="313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  <c r="BJ26" s="123"/>
      <c r="BK26" s="123"/>
      <c r="BL26" s="123"/>
      <c r="BM26" s="123"/>
      <c r="BN26" s="123"/>
      <c r="BO26" s="123"/>
      <c r="BP26" s="123"/>
      <c r="BQ26" s="123"/>
      <c r="BR26" s="123"/>
      <c r="BS26" s="123"/>
      <c r="BT26" s="123"/>
      <c r="BU26" s="123"/>
      <c r="BV26" s="123"/>
      <c r="BW26" s="123"/>
      <c r="BX26" s="123"/>
      <c r="BY26" s="123"/>
      <c r="BZ26" s="123"/>
      <c r="CA26" s="123"/>
      <c r="CB26" s="123"/>
      <c r="CC26" s="123"/>
      <c r="CD26" s="123"/>
      <c r="CE26" s="123"/>
      <c r="CF26" s="123"/>
      <c r="CG26" s="123"/>
      <c r="CH26" s="123"/>
      <c r="CI26" s="123"/>
      <c r="CJ26" s="123"/>
      <c r="CK26" s="123"/>
      <c r="CL26" s="123"/>
      <c r="CM26" s="123"/>
      <c r="CN26" s="123"/>
      <c r="CO26" s="123"/>
      <c r="CP26" s="123"/>
      <c r="CQ26" s="123"/>
      <c r="CR26" s="123"/>
      <c r="CS26" s="123"/>
      <c r="CT26" s="123"/>
      <c r="CU26" s="123"/>
      <c r="CV26" s="123"/>
      <c r="CW26" s="123"/>
      <c r="CX26" s="123"/>
      <c r="CY26" s="123"/>
      <c r="CZ26" s="123"/>
      <c r="DA26" s="123"/>
      <c r="DB26" s="123"/>
      <c r="DC26" s="123"/>
      <c r="DD26" s="123"/>
      <c r="DE26" s="123"/>
      <c r="DF26" s="123"/>
      <c r="DG26" s="123"/>
      <c r="DH26" s="123"/>
      <c r="DI26" s="123"/>
      <c r="DJ26" s="123"/>
      <c r="DK26" s="123"/>
      <c r="DL26" s="123"/>
      <c r="DM26" s="123"/>
      <c r="DN26" s="123"/>
      <c r="DO26" s="123"/>
      <c r="DP26" s="123"/>
      <c r="DQ26" s="123"/>
      <c r="DR26" s="123"/>
      <c r="DS26" s="123"/>
      <c r="DT26" s="123"/>
      <c r="DU26" s="123"/>
      <c r="DV26" s="123"/>
      <c r="DW26" s="123"/>
      <c r="DX26" s="123"/>
      <c r="DY26" s="123"/>
      <c r="DZ26" s="123"/>
      <c r="EA26" s="123"/>
      <c r="EB26" s="123"/>
      <c r="EC26" s="123"/>
      <c r="ED26" s="123"/>
      <c r="EE26" s="123"/>
      <c r="EF26" s="123"/>
      <c r="EG26" s="123"/>
      <c r="EH26" s="123"/>
      <c r="EI26" s="123"/>
      <c r="EJ26" s="123"/>
      <c r="EK26" s="123"/>
      <c r="EL26" s="123"/>
      <c r="EM26" s="123"/>
      <c r="EN26" s="123"/>
      <c r="EO26" s="123"/>
      <c r="EP26" s="123"/>
      <c r="EQ26" s="123"/>
      <c r="ER26" s="123"/>
      <c r="ES26" s="123"/>
      <c r="ET26" s="123"/>
      <c r="EU26" s="123"/>
      <c r="EV26" s="123"/>
      <c r="EW26" s="123"/>
      <c r="EX26" s="123"/>
      <c r="EY26" s="123"/>
      <c r="EZ26" s="123"/>
      <c r="FA26" s="123"/>
      <c r="FB26" s="123"/>
      <c r="FC26" s="123"/>
      <c r="FD26" s="123"/>
      <c r="FE26" s="123"/>
      <c r="FF26" s="123"/>
      <c r="FG26" s="123"/>
      <c r="FH26" s="123"/>
      <c r="FI26" s="123"/>
      <c r="FJ26" s="123"/>
      <c r="FK26" s="123"/>
      <c r="FL26" s="123"/>
      <c r="FM26" s="123"/>
      <c r="FN26" s="123"/>
      <c r="FO26" s="123"/>
      <c r="FP26" s="123"/>
      <c r="FQ26" s="123"/>
      <c r="FR26" s="123"/>
      <c r="FS26" s="123"/>
      <c r="FT26" s="123"/>
      <c r="FU26" s="123"/>
      <c r="FV26" s="123"/>
      <c r="FW26" s="123"/>
      <c r="FX26" s="123"/>
      <c r="FY26" s="123"/>
      <c r="FZ26" s="123"/>
      <c r="GA26" s="123"/>
      <c r="GB26" s="123"/>
      <c r="GC26" s="123"/>
      <c r="GD26" s="123"/>
      <c r="GE26" s="123"/>
      <c r="GF26" s="123"/>
      <c r="GG26" s="123"/>
      <c r="GH26" s="123"/>
      <c r="GI26" s="123"/>
      <c r="GJ26" s="123"/>
      <c r="GK26" s="123"/>
      <c r="GL26" s="123"/>
      <c r="GM26" s="123"/>
      <c r="GN26" s="123"/>
      <c r="GO26" s="123"/>
      <c r="GP26" s="123"/>
      <c r="GQ26" s="123"/>
      <c r="GR26" s="123"/>
      <c r="GS26" s="123"/>
      <c r="GT26" s="123"/>
      <c r="GU26" s="123"/>
      <c r="GV26" s="123"/>
      <c r="GW26" s="123"/>
      <c r="GX26" s="123"/>
      <c r="GY26" s="123"/>
      <c r="GZ26" s="123"/>
      <c r="HA26" s="123"/>
      <c r="HB26" s="123"/>
      <c r="HC26" s="123"/>
      <c r="HD26" s="123"/>
      <c r="HE26" s="123"/>
      <c r="HF26" s="123"/>
      <c r="HG26" s="123"/>
      <c r="HH26" s="123"/>
      <c r="HI26" s="123"/>
      <c r="HJ26" s="123"/>
      <c r="HK26" s="123"/>
      <c r="HL26" s="123"/>
      <c r="HM26" s="123"/>
      <c r="HN26" s="123"/>
      <c r="HO26" s="123"/>
      <c r="HP26" s="123"/>
      <c r="HQ26" s="123"/>
      <c r="HR26" s="123"/>
      <c r="HS26" s="123"/>
      <c r="HT26" s="123"/>
      <c r="HU26" s="123"/>
      <c r="HV26" s="123"/>
      <c r="HW26" s="123"/>
      <c r="HX26" s="123"/>
      <c r="HY26" s="123"/>
      <c r="HZ26" s="123"/>
      <c r="IA26" s="123"/>
      <c r="IB26" s="123"/>
      <c r="IC26" s="123"/>
      <c r="ID26" s="123"/>
      <c r="IE26" s="123"/>
      <c r="IF26" s="123"/>
      <c r="IG26" s="123"/>
      <c r="IH26" s="123"/>
      <c r="II26" s="123"/>
      <c r="IJ26" s="123"/>
      <c r="IK26" s="123"/>
      <c r="IL26" s="123"/>
      <c r="IM26" s="123"/>
      <c r="IN26" s="123"/>
      <c r="IO26" s="123"/>
      <c r="IP26" s="123"/>
      <c r="IQ26" s="123"/>
      <c r="IR26" s="123"/>
      <c r="IS26" s="123"/>
      <c r="IT26" s="123"/>
      <c r="IU26" s="123"/>
      <c r="IV26" s="123"/>
      <c r="IW26" s="123"/>
      <c r="IX26" s="123"/>
      <c r="IY26" s="123"/>
      <c r="IZ26" s="123"/>
      <c r="JA26" s="123"/>
      <c r="JB26" s="123"/>
      <c r="JC26" s="123"/>
      <c r="JD26" s="123"/>
      <c r="JE26" s="123"/>
      <c r="JF26" s="123"/>
      <c r="JG26" s="123"/>
      <c r="JH26" s="123"/>
      <c r="JI26" s="123"/>
      <c r="JJ26" s="123"/>
      <c r="JK26" s="123"/>
      <c r="JL26" s="123"/>
      <c r="JM26" s="123"/>
      <c r="JN26" s="123"/>
      <c r="JO26" s="123"/>
      <c r="JP26" s="123"/>
      <c r="JQ26" s="123"/>
      <c r="JR26" s="123"/>
      <c r="JS26" s="123"/>
      <c r="JT26" s="123"/>
      <c r="JU26" s="123"/>
      <c r="JV26" s="123"/>
      <c r="JW26" s="123"/>
      <c r="JX26" s="123"/>
      <c r="JY26" s="123"/>
      <c r="JZ26" s="123"/>
      <c r="KA26" s="123"/>
      <c r="KB26" s="123"/>
      <c r="KC26" s="123"/>
      <c r="KD26" s="123"/>
      <c r="KE26" s="123"/>
      <c r="KF26" s="123"/>
      <c r="KG26" s="123"/>
      <c r="KH26" s="123"/>
      <c r="KI26" s="123"/>
      <c r="KJ26" s="123"/>
      <c r="KK26" s="123"/>
      <c r="KL26" s="123"/>
      <c r="KM26" s="123"/>
      <c r="KN26" s="123"/>
      <c r="KO26" s="123"/>
      <c r="KP26" s="123"/>
      <c r="KQ26" s="123"/>
      <c r="KR26" s="123"/>
      <c r="KS26" s="123"/>
      <c r="KT26" s="123"/>
      <c r="KU26" s="123"/>
      <c r="KV26" s="123"/>
      <c r="KW26" s="123"/>
      <c r="KX26" s="123"/>
      <c r="KY26" s="123"/>
      <c r="KZ26" s="123"/>
      <c r="LA26" s="123"/>
      <c r="LB26" s="123"/>
      <c r="LC26" s="123"/>
      <c r="LD26" s="123"/>
      <c r="LE26" s="123"/>
      <c r="LF26" s="123"/>
      <c r="LG26" s="123"/>
      <c r="LH26" s="123"/>
      <c r="LI26" s="123"/>
      <c r="LJ26" s="123"/>
      <c r="LK26" s="123"/>
      <c r="LL26" s="123"/>
      <c r="LM26" s="123"/>
      <c r="LN26" s="123"/>
      <c r="LO26" s="123"/>
      <c r="LP26" s="123"/>
      <c r="LQ26" s="123"/>
      <c r="LR26" s="123"/>
      <c r="LS26" s="123"/>
      <c r="LT26" s="123"/>
      <c r="LU26" s="123"/>
      <c r="LV26" s="123"/>
      <c r="LW26" s="123"/>
      <c r="LX26" s="123"/>
      <c r="LY26" s="123"/>
      <c r="LZ26" s="123"/>
      <c r="MA26" s="123"/>
      <c r="MB26" s="123"/>
      <c r="MC26" s="123"/>
      <c r="MD26" s="123"/>
      <c r="ME26" s="123"/>
      <c r="MF26" s="123"/>
      <c r="MG26" s="123"/>
      <c r="MH26" s="123"/>
      <c r="MI26" s="123"/>
      <c r="MJ26" s="123"/>
      <c r="MK26" s="123"/>
      <c r="ML26" s="123"/>
      <c r="MM26" s="123"/>
      <c r="MN26" s="123"/>
      <c r="MO26" s="123"/>
      <c r="MP26" s="123"/>
      <c r="MQ26" s="123"/>
      <c r="MR26" s="123"/>
      <c r="MS26" s="123"/>
      <c r="MT26" s="123"/>
      <c r="MU26" s="123"/>
      <c r="MV26" s="123"/>
      <c r="MW26" s="123"/>
      <c r="MX26" s="123"/>
      <c r="MY26" s="123"/>
      <c r="MZ26" s="123"/>
      <c r="NA26" s="123"/>
      <c r="NB26" s="123"/>
      <c r="NC26" s="123"/>
      <c r="ND26" s="123"/>
      <c r="NE26" s="123"/>
      <c r="NF26" s="123"/>
      <c r="NG26" s="123"/>
      <c r="NH26" s="123"/>
      <c r="NI26" s="123"/>
      <c r="NJ26" s="123"/>
      <c r="NK26" s="123"/>
      <c r="NL26" s="123"/>
      <c r="NM26" s="123"/>
      <c r="NN26" s="123"/>
      <c r="NO26" s="123"/>
      <c r="NP26" s="123"/>
      <c r="NQ26" s="123"/>
      <c r="NR26" s="123"/>
      <c r="NS26" s="123"/>
      <c r="NT26" s="123"/>
      <c r="NU26" s="123"/>
      <c r="NV26" s="123"/>
      <c r="NW26" s="123"/>
      <c r="NX26" s="123"/>
      <c r="NY26" s="123"/>
      <c r="NZ26" s="123"/>
      <c r="OA26" s="123"/>
      <c r="OB26" s="123"/>
      <c r="OC26" s="123"/>
      <c r="OD26" s="123"/>
      <c r="OE26" s="123"/>
      <c r="OF26" s="123"/>
      <c r="OG26" s="123"/>
      <c r="OH26" s="123"/>
      <c r="OI26" s="123"/>
      <c r="OJ26" s="123"/>
      <c r="OK26" s="123"/>
      <c r="OL26" s="123"/>
      <c r="OM26" s="123"/>
      <c r="ON26" s="123"/>
      <c r="OO26" s="123"/>
      <c r="OP26" s="123"/>
      <c r="OQ26" s="123"/>
      <c r="OR26" s="123"/>
      <c r="OS26" s="123"/>
      <c r="OT26" s="123"/>
      <c r="OU26" s="123"/>
      <c r="OV26" s="123"/>
      <c r="OW26" s="123"/>
      <c r="OX26" s="123"/>
      <c r="OY26" s="123"/>
      <c r="OZ26" s="123"/>
      <c r="PA26" s="123"/>
      <c r="PB26" s="123"/>
      <c r="PC26" s="123"/>
      <c r="PD26" s="123"/>
      <c r="PE26" s="123"/>
      <c r="PF26" s="123"/>
      <c r="PG26" s="123"/>
      <c r="PH26" s="123"/>
      <c r="PI26" s="123"/>
      <c r="PJ26" s="123"/>
      <c r="PK26" s="123"/>
      <c r="PL26" s="123"/>
      <c r="PM26" s="123"/>
      <c r="PN26" s="123"/>
      <c r="PO26" s="123"/>
      <c r="PP26" s="123"/>
      <c r="PQ26" s="123"/>
      <c r="PR26" s="123"/>
      <c r="PS26" s="123"/>
      <c r="PT26" s="123"/>
      <c r="PU26" s="123"/>
      <c r="PV26" s="123"/>
      <c r="PW26" s="123"/>
      <c r="PX26" s="123"/>
      <c r="PY26" s="123"/>
      <c r="PZ26" s="123"/>
      <c r="QA26" s="123"/>
      <c r="QB26" s="123"/>
      <c r="QC26" s="123"/>
      <c r="QD26" s="123"/>
      <c r="QE26" s="123"/>
      <c r="QF26" s="123"/>
      <c r="QG26" s="123"/>
      <c r="QH26" s="123"/>
      <c r="QI26" s="123"/>
      <c r="QJ26" s="123"/>
      <c r="QK26" s="123"/>
      <c r="QL26" s="123"/>
      <c r="QM26" s="123"/>
      <c r="QN26" s="123"/>
      <c r="QO26" s="123"/>
      <c r="QP26" s="123"/>
      <c r="QQ26" s="123"/>
      <c r="QR26" s="123"/>
      <c r="QS26" s="123"/>
      <c r="QT26" s="123"/>
      <c r="QU26" s="123"/>
      <c r="QV26" s="123"/>
      <c r="QW26" s="123"/>
      <c r="QX26" s="123"/>
      <c r="QY26" s="123"/>
      <c r="QZ26" s="123"/>
      <c r="RA26" s="123"/>
      <c r="RB26" s="123"/>
      <c r="RC26" s="123"/>
      <c r="RD26" s="123"/>
      <c r="RE26" s="123"/>
      <c r="RF26" s="123"/>
    </row>
    <row r="27" spans="1:474" ht="18" customHeight="1">
      <c r="A27" s="138"/>
      <c r="B27" s="139"/>
    </row>
    <row r="28" spans="1:474" ht="14.25" customHeight="1">
      <c r="A28" s="138" t="s">
        <v>481</v>
      </c>
      <c r="B28" s="138"/>
      <c r="D28" s="139"/>
      <c r="G28" s="139"/>
      <c r="J28" s="139"/>
    </row>
    <row r="29" spans="1:474" ht="10.5" customHeight="1">
      <c r="D29" s="139"/>
      <c r="G29" s="139"/>
      <c r="J29" s="139"/>
    </row>
    <row r="30" spans="1:474" ht="24.75" customHeight="1">
      <c r="D30" s="139"/>
      <c r="G30" s="139"/>
      <c r="J30" s="139"/>
      <c r="O30" s="165"/>
    </row>
    <row r="31" spans="1:474" ht="24" customHeight="1">
      <c r="A31" s="138" t="s">
        <v>149</v>
      </c>
      <c r="C31" s="139"/>
      <c r="D31" s="139"/>
      <c r="E31" s="139"/>
      <c r="F31" s="139"/>
      <c r="G31" s="139"/>
      <c r="H31" s="139"/>
      <c r="I31" s="139"/>
      <c r="J31" s="139"/>
      <c r="K31" s="139"/>
      <c r="O31" s="123"/>
    </row>
    <row r="32" spans="1:474" ht="13.5" customHeight="1">
      <c r="A32" s="138" t="s">
        <v>295</v>
      </c>
      <c r="B32" s="138"/>
      <c r="C32" s="139"/>
      <c r="D32" s="139"/>
      <c r="E32" s="139"/>
      <c r="F32" s="139"/>
      <c r="G32" s="139"/>
      <c r="H32" s="139"/>
      <c r="I32" s="139"/>
      <c r="J32" s="139"/>
      <c r="K32" s="139"/>
      <c r="N32" s="139" t="s">
        <v>180</v>
      </c>
    </row>
    <row r="33" spans="1:14" ht="18" customHeight="1">
      <c r="A33" s="70" t="s">
        <v>491</v>
      </c>
      <c r="C33" s="139"/>
      <c r="D33" s="139"/>
      <c r="E33" s="139"/>
      <c r="F33" s="139"/>
      <c r="G33" s="139"/>
      <c r="H33" s="139"/>
      <c r="I33" s="139"/>
      <c r="J33" s="139"/>
      <c r="K33" s="139"/>
      <c r="N33" s="139" t="s">
        <v>181</v>
      </c>
    </row>
    <row r="34" spans="1:14">
      <c r="A34" s="165"/>
      <c r="C34" s="139"/>
      <c r="D34" s="139"/>
      <c r="E34" s="267"/>
      <c r="F34" s="267"/>
      <c r="G34" s="267"/>
      <c r="H34" s="139"/>
      <c r="I34" s="139"/>
      <c r="J34" s="267"/>
      <c r="K34" s="267"/>
      <c r="N34" s="271"/>
    </row>
    <row r="35" spans="1:14">
      <c r="A35" s="123"/>
      <c r="C35" s="139"/>
      <c r="D35" s="139"/>
      <c r="E35" s="139"/>
      <c r="F35" s="139"/>
      <c r="G35" s="139"/>
      <c r="H35" s="139"/>
      <c r="I35" s="139"/>
      <c r="J35" s="139"/>
      <c r="K35" s="139"/>
      <c r="N35" s="267"/>
    </row>
    <row r="36" spans="1:14">
      <c r="A36" s="69" t="s">
        <v>487</v>
      </c>
      <c r="C36" s="139"/>
      <c r="D36" s="139"/>
      <c r="E36" s="139"/>
      <c r="F36" s="139"/>
      <c r="G36" s="139"/>
      <c r="H36" s="139"/>
      <c r="I36" s="139"/>
      <c r="J36" s="139"/>
      <c r="K36" s="139"/>
      <c r="N36" s="62" t="s">
        <v>488</v>
      </c>
    </row>
    <row r="37" spans="1:14">
      <c r="A37" s="70" t="s">
        <v>489</v>
      </c>
      <c r="C37" s="139"/>
      <c r="D37" s="139"/>
      <c r="E37" s="139"/>
      <c r="F37" s="139"/>
      <c r="G37" s="139"/>
      <c r="H37" s="139"/>
      <c r="I37" s="139"/>
      <c r="J37" s="139"/>
      <c r="K37" s="139"/>
      <c r="N37" s="62"/>
    </row>
  </sheetData>
  <mergeCells count="9">
    <mergeCell ref="A26:B26"/>
    <mergeCell ref="A6:A9"/>
    <mergeCell ref="B6:B9"/>
    <mergeCell ref="O6:O9"/>
    <mergeCell ref="C6:N7"/>
    <mergeCell ref="C8:E8"/>
    <mergeCell ref="F8:H8"/>
    <mergeCell ref="I8:K8"/>
    <mergeCell ref="L8:N8"/>
  </mergeCells>
  <printOptions horizontalCentered="1" verticalCentered="1"/>
  <pageMargins left="0" right="0.25" top="0" bottom="3.5" header="0.3" footer="0.3"/>
  <pageSetup paperSize="5" scale="4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Q37"/>
  <sheetViews>
    <sheetView topLeftCell="DK1" zoomScaleNormal="100" workbookViewId="0">
      <selection activeCell="DO6" sqref="DO6:DZ7"/>
    </sheetView>
  </sheetViews>
  <sheetFormatPr defaultColWidth="9.109375" defaultRowHeight="15.6"/>
  <cols>
    <col min="1" max="1" width="10" style="789" customWidth="1"/>
    <col min="2" max="2" width="31.33203125" style="787" customWidth="1"/>
    <col min="3" max="3" width="13.88671875" style="787" customWidth="1"/>
    <col min="4" max="4" width="15.88671875" style="787" customWidth="1"/>
    <col min="5" max="5" width="15" style="787" bestFit="1" customWidth="1"/>
    <col min="6" max="6" width="12.6640625" style="787" customWidth="1"/>
    <col min="7" max="7" width="14.109375" style="787" bestFit="1" customWidth="1"/>
    <col min="8" max="8" width="15.109375" style="787" customWidth="1"/>
    <col min="9" max="9" width="11.88671875" style="788" customWidth="1"/>
    <col min="10" max="10" width="18.109375" style="788" customWidth="1"/>
    <col min="11" max="11" width="9.109375" style="787" customWidth="1"/>
    <col min="12" max="12" width="10.88671875" style="787" customWidth="1"/>
    <col min="13" max="13" width="9.109375" style="787" customWidth="1"/>
    <col min="14" max="14" width="11.6640625" style="787" customWidth="1"/>
    <col min="15" max="15" width="9.109375" style="787" customWidth="1"/>
    <col min="16" max="16" width="16.5546875" style="787" customWidth="1"/>
    <col min="17" max="17" width="8.5546875" style="787" customWidth="1"/>
    <col min="18" max="18" width="10.88671875" style="787" customWidth="1"/>
    <col min="19" max="19" width="8.33203125" style="787" customWidth="1"/>
    <col min="20" max="20" width="10.5546875" style="787" customWidth="1"/>
    <col min="21" max="21" width="9.5546875" style="787" customWidth="1"/>
    <col min="22" max="22" width="12" style="787" customWidth="1"/>
    <col min="23" max="23" width="9.109375" style="787" customWidth="1"/>
    <col min="24" max="24" width="10.88671875" style="787" customWidth="1"/>
    <col min="25" max="25" width="9.109375" style="787" customWidth="1"/>
    <col min="26" max="26" width="11.109375" style="787" customWidth="1"/>
    <col min="27" max="27" width="9.109375" style="787" customWidth="1"/>
    <col min="28" max="28" width="10.6640625" style="787" customWidth="1"/>
    <col min="29" max="29" width="9.109375" style="787" customWidth="1"/>
    <col min="30" max="30" width="11.44140625" style="787" customWidth="1"/>
    <col min="31" max="31" width="9.109375" style="787" customWidth="1"/>
    <col min="32" max="32" width="11.6640625" style="787" customWidth="1"/>
    <col min="33" max="33" width="9.109375" style="787" customWidth="1"/>
    <col min="34" max="34" width="10.6640625" style="787" customWidth="1"/>
    <col min="35" max="35" width="9.109375" style="787" customWidth="1"/>
    <col min="36" max="36" width="11.109375" style="787" customWidth="1"/>
    <col min="37" max="37" width="9.109375" style="787" customWidth="1"/>
    <col min="38" max="38" width="11.44140625" style="787" customWidth="1"/>
    <col min="39" max="39" width="9.109375" style="787" customWidth="1"/>
    <col min="40" max="40" width="10.6640625" style="787" customWidth="1"/>
    <col min="41" max="41" width="10.109375" style="787" customWidth="1"/>
    <col min="42" max="42" width="11.6640625" style="787" customWidth="1"/>
    <col min="43" max="43" width="9.109375" style="787" customWidth="1"/>
    <col min="44" max="44" width="10.5546875" style="787" customWidth="1"/>
    <col min="45" max="45" width="9.109375" style="787" customWidth="1"/>
    <col min="46" max="46" width="10.6640625" style="787" customWidth="1"/>
    <col min="47" max="47" width="9.109375" style="787" customWidth="1"/>
    <col min="48" max="48" width="11.6640625" style="787" customWidth="1"/>
    <col min="49" max="49" width="9.109375" style="787" customWidth="1"/>
    <col min="50" max="50" width="11.44140625" style="787" customWidth="1"/>
    <col min="51" max="51" width="9.109375" style="787" customWidth="1"/>
    <col min="52" max="52" width="10.6640625" style="787" customWidth="1"/>
    <col min="53" max="53" width="9.109375" style="787" customWidth="1"/>
    <col min="54" max="54" width="11.33203125" style="787" customWidth="1"/>
    <col min="55" max="55" width="9.109375" style="787" customWidth="1"/>
    <col min="56" max="56" width="12.109375" style="787" customWidth="1"/>
    <col min="57" max="57" width="9.109375" style="787" customWidth="1"/>
    <col min="58" max="58" width="10.6640625" style="787" customWidth="1"/>
    <col min="59" max="59" width="9.109375" style="787" customWidth="1"/>
    <col min="60" max="60" width="11.109375" style="787" customWidth="1"/>
    <col min="61" max="61" width="9.109375" style="787" customWidth="1"/>
    <col min="62" max="62" width="10.88671875" style="787" customWidth="1"/>
    <col min="63" max="63" width="9.109375" style="787" customWidth="1"/>
    <col min="64" max="64" width="10.6640625" style="787" customWidth="1"/>
    <col min="65" max="65" width="9.109375" style="787" customWidth="1"/>
    <col min="66" max="66" width="11.44140625" style="787" customWidth="1"/>
    <col min="67" max="67" width="9.109375" style="787" customWidth="1"/>
    <col min="68" max="68" width="9.44140625" style="787" customWidth="1"/>
    <col min="69" max="69" width="9.6640625" style="787" customWidth="1"/>
    <col min="70" max="70" width="12.109375" style="787" customWidth="1"/>
    <col min="71" max="71" width="10.5546875" style="787" customWidth="1"/>
    <col min="72" max="72" width="12.33203125" style="787" customWidth="1"/>
    <col min="73" max="73" width="9.109375" style="787" customWidth="1"/>
    <col min="74" max="74" width="12" style="787" customWidth="1"/>
    <col min="75" max="75" width="10" style="787" customWidth="1"/>
    <col min="76" max="76" width="10.6640625" style="787" customWidth="1"/>
    <col min="77" max="77" width="11.33203125" style="787" customWidth="1"/>
    <col min="78" max="78" width="12.33203125" style="787" customWidth="1"/>
    <col min="79" max="79" width="9.109375" style="787" customWidth="1"/>
    <col min="80" max="81" width="10.5546875" style="787" customWidth="1"/>
    <col min="82" max="82" width="11.88671875" style="787" customWidth="1"/>
    <col min="83" max="83" width="9.109375" style="787" customWidth="1"/>
    <col min="84" max="84" width="11.44140625" style="787" customWidth="1"/>
    <col min="85" max="85" width="9.109375" style="787" customWidth="1"/>
    <col min="86" max="86" width="10.88671875" style="787" customWidth="1"/>
    <col min="87" max="87" width="9.109375" style="787" customWidth="1"/>
    <col min="88" max="88" width="10.6640625" style="787" customWidth="1"/>
    <col min="89" max="89" width="9.109375" style="787" customWidth="1"/>
    <col min="90" max="90" width="11.6640625" style="787" customWidth="1"/>
    <col min="91" max="91" width="9.109375" style="787" customWidth="1"/>
    <col min="92" max="92" width="12.33203125" style="787" customWidth="1"/>
    <col min="93" max="93" width="9.109375" style="787" customWidth="1"/>
    <col min="94" max="94" width="10.6640625" style="787" customWidth="1"/>
    <col min="95" max="95" width="9.109375" style="787" customWidth="1"/>
    <col min="96" max="96" width="12" style="787" customWidth="1"/>
    <col min="97" max="97" width="9.109375" style="787" customWidth="1"/>
    <col min="98" max="98" width="11.44140625" style="787" customWidth="1"/>
    <col min="99" max="99" width="9.109375" style="787" customWidth="1"/>
    <col min="100" max="100" width="10.6640625" style="787" customWidth="1"/>
    <col min="101" max="101" width="9.109375" style="787" customWidth="1"/>
    <col min="102" max="102" width="11.44140625" style="787" customWidth="1"/>
    <col min="103" max="103" width="9.109375" style="787" customWidth="1"/>
    <col min="104" max="104" width="12.5546875" style="787" customWidth="1"/>
    <col min="105" max="105" width="9.6640625" style="787" customWidth="1"/>
    <col min="106" max="106" width="11.88671875" style="787" customWidth="1"/>
    <col min="107" max="107" width="10.5546875" style="787" customWidth="1"/>
    <col min="108" max="108" width="14" style="787" customWidth="1"/>
    <col min="109" max="109" width="10.5546875" style="787" customWidth="1"/>
    <col min="110" max="110" width="14" style="787" customWidth="1"/>
    <col min="111" max="111" width="12.5546875" style="787" customWidth="1"/>
    <col min="112" max="112" width="13.33203125" style="787" customWidth="1"/>
    <col min="113" max="113" width="11.109375" style="787" customWidth="1"/>
    <col min="114" max="114" width="12.88671875" style="787" customWidth="1"/>
    <col min="115" max="115" width="10.88671875" style="787" customWidth="1"/>
    <col min="116" max="116" width="13.6640625" style="787" customWidth="1"/>
    <col min="117" max="117" width="14.33203125" style="787" customWidth="1"/>
    <col min="118" max="118" width="12.6640625" style="787" customWidth="1"/>
    <col min="119" max="119" width="9.109375" style="787" customWidth="1"/>
    <col min="120" max="120" width="12" style="787" customWidth="1"/>
    <col min="121" max="121" width="9.109375" style="787" customWidth="1"/>
    <col min="122" max="122" width="11.6640625" style="787" customWidth="1"/>
    <col min="123" max="123" width="9.109375" style="787" customWidth="1"/>
    <col min="124" max="124" width="12.44140625" style="787" customWidth="1"/>
    <col min="125" max="125" width="9.109375" style="787" customWidth="1"/>
    <col min="126" max="126" width="12" style="787" customWidth="1"/>
    <col min="127" max="127" width="9.109375" style="787" customWidth="1"/>
    <col min="128" max="128" width="11.6640625" style="787" customWidth="1"/>
    <col min="129" max="129" width="9.109375" style="787" customWidth="1"/>
    <col min="130" max="130" width="12.109375" style="787" customWidth="1"/>
    <col min="131" max="131" width="10.6640625" style="787" customWidth="1"/>
    <col min="132" max="16384" width="9.109375" style="787"/>
  </cols>
  <sheetData>
    <row r="1" spans="1:589">
      <c r="A1" s="789" t="s">
        <v>361</v>
      </c>
      <c r="B1" s="787" t="s">
        <v>339</v>
      </c>
      <c r="D1" s="788"/>
      <c r="G1" s="788"/>
      <c r="H1" s="788"/>
      <c r="J1" s="787"/>
      <c r="P1" s="788" t="s">
        <v>4</v>
      </c>
      <c r="Q1" s="787" t="s">
        <v>1</v>
      </c>
      <c r="R1" s="787" t="s">
        <v>127</v>
      </c>
      <c r="W1" s="788"/>
      <c r="AI1" s="788"/>
      <c r="AO1" s="788"/>
      <c r="BG1" s="788" t="s">
        <v>4</v>
      </c>
      <c r="BH1" s="787" t="s">
        <v>1</v>
      </c>
      <c r="BI1" s="787" t="s">
        <v>127</v>
      </c>
      <c r="BV1" s="788"/>
      <c r="BY1" s="788" t="s">
        <v>4</v>
      </c>
      <c r="BZ1" s="787" t="s">
        <v>1</v>
      </c>
      <c r="CA1" s="787" t="s">
        <v>127</v>
      </c>
      <c r="CK1" s="788"/>
      <c r="CO1" s="788" t="s">
        <v>4</v>
      </c>
      <c r="CP1" s="787" t="s">
        <v>1</v>
      </c>
      <c r="CQ1" s="787" t="s">
        <v>127</v>
      </c>
      <c r="CY1" s="788"/>
      <c r="DI1" s="788" t="s">
        <v>4</v>
      </c>
      <c r="DJ1" s="787" t="s">
        <v>1</v>
      </c>
      <c r="DK1" s="787" t="s">
        <v>127</v>
      </c>
      <c r="DW1" s="788"/>
    </row>
    <row r="2" spans="1:589">
      <c r="A2" s="789" t="s">
        <v>159</v>
      </c>
      <c r="B2" s="828" t="s">
        <v>1274</v>
      </c>
      <c r="D2" s="788"/>
      <c r="G2" s="788"/>
      <c r="H2" s="788"/>
      <c r="J2" s="787"/>
      <c r="P2" s="788" t="s">
        <v>303</v>
      </c>
      <c r="Q2" s="787" t="s">
        <v>1</v>
      </c>
      <c r="R2" s="828" t="s">
        <v>667</v>
      </c>
      <c r="W2" s="788"/>
      <c r="Y2" s="827"/>
      <c r="AI2" s="788"/>
      <c r="AO2" s="788"/>
      <c r="AQ2" s="827"/>
      <c r="BG2" s="788" t="s">
        <v>159</v>
      </c>
      <c r="BH2" s="787" t="s">
        <v>1</v>
      </c>
      <c r="BI2" s="827" t="str">
        <f>B2</f>
        <v>Nopember 20024</v>
      </c>
      <c r="BV2" s="788"/>
      <c r="BY2" s="788" t="s">
        <v>159</v>
      </c>
      <c r="BZ2" s="787" t="s">
        <v>1</v>
      </c>
      <c r="CA2" s="827" t="str">
        <f>B2</f>
        <v>Nopember 20024</v>
      </c>
      <c r="CK2" s="788"/>
      <c r="CO2" s="788" t="s">
        <v>159</v>
      </c>
      <c r="CP2" s="787" t="s">
        <v>1</v>
      </c>
      <c r="CQ2" s="827" t="str">
        <f>B2</f>
        <v>Nopember 20024</v>
      </c>
      <c r="CY2" s="788"/>
      <c r="DI2" s="788" t="s">
        <v>159</v>
      </c>
      <c r="DJ2" s="787" t="s">
        <v>1</v>
      </c>
      <c r="DK2" s="827" t="str">
        <f>B2</f>
        <v>Nopember 20024</v>
      </c>
      <c r="DW2" s="788"/>
    </row>
    <row r="3" spans="1:589">
      <c r="A3" s="826"/>
      <c r="B3" s="823"/>
      <c r="D3" s="795"/>
      <c r="E3" s="825"/>
      <c r="F3" s="824"/>
      <c r="H3" s="788"/>
      <c r="J3" s="823"/>
      <c r="K3" s="823"/>
      <c r="L3" s="823"/>
      <c r="M3" s="823"/>
      <c r="N3" s="823"/>
      <c r="O3" s="823"/>
      <c r="P3" s="823"/>
      <c r="Q3" s="823"/>
      <c r="R3" s="823"/>
      <c r="S3" s="823"/>
      <c r="DM3" s="787" t="s">
        <v>164</v>
      </c>
    </row>
    <row r="4" spans="1:589">
      <c r="A4" s="789" t="s">
        <v>269</v>
      </c>
      <c r="F4" s="788"/>
    </row>
    <row r="5" spans="1:589" ht="21.75" customHeight="1" thickBot="1">
      <c r="A5" s="822"/>
      <c r="B5" s="821"/>
      <c r="V5" s="787">
        <v>1</v>
      </c>
      <c r="AN5" s="787">
        <v>2</v>
      </c>
      <c r="BF5" s="787">
        <v>3</v>
      </c>
      <c r="BX5" s="787">
        <v>4</v>
      </c>
      <c r="CN5" s="787">
        <v>5</v>
      </c>
      <c r="DH5" s="787">
        <v>6</v>
      </c>
      <c r="DZ5" s="787">
        <v>7</v>
      </c>
    </row>
    <row r="6" spans="1:589" ht="15.75" customHeight="1">
      <c r="A6" s="1222" t="s">
        <v>486</v>
      </c>
      <c r="B6" s="1217" t="s">
        <v>690</v>
      </c>
      <c r="C6" s="1215" t="s">
        <v>620</v>
      </c>
      <c r="D6" s="1211"/>
      <c r="E6" s="1211"/>
      <c r="F6" s="1211"/>
      <c r="G6" s="1211"/>
      <c r="H6" s="1212"/>
      <c r="I6" s="1224" t="s">
        <v>363</v>
      </c>
      <c r="J6" s="1224" t="s">
        <v>242</v>
      </c>
      <c r="K6" s="1215" t="s">
        <v>245</v>
      </c>
      <c r="L6" s="1211"/>
      <c r="M6" s="1211"/>
      <c r="N6" s="1211"/>
      <c r="O6" s="1211"/>
      <c r="P6" s="1211"/>
      <c r="Q6" s="1211"/>
      <c r="R6" s="1211"/>
      <c r="S6" s="1211"/>
      <c r="T6" s="1211"/>
      <c r="U6" s="1211"/>
      <c r="V6" s="1211"/>
      <c r="W6" s="1215" t="s">
        <v>246</v>
      </c>
      <c r="X6" s="1211"/>
      <c r="Y6" s="1211"/>
      <c r="Z6" s="1211"/>
      <c r="AA6" s="1211"/>
      <c r="AB6" s="1211"/>
      <c r="AC6" s="1211"/>
      <c r="AD6" s="1211"/>
      <c r="AE6" s="1211"/>
      <c r="AF6" s="1211"/>
      <c r="AG6" s="1211"/>
      <c r="AH6" s="1211"/>
      <c r="AI6" s="1215" t="s">
        <v>247</v>
      </c>
      <c r="AJ6" s="1211"/>
      <c r="AK6" s="1211"/>
      <c r="AL6" s="1211"/>
      <c r="AM6" s="1211"/>
      <c r="AN6" s="1211"/>
      <c r="AO6" s="1211" t="s">
        <v>247</v>
      </c>
      <c r="AP6" s="1211"/>
      <c r="AQ6" s="1211"/>
      <c r="AR6" s="1211"/>
      <c r="AS6" s="1211"/>
      <c r="AT6" s="1212"/>
      <c r="AU6" s="1215" t="s">
        <v>248</v>
      </c>
      <c r="AV6" s="1211"/>
      <c r="AW6" s="1211"/>
      <c r="AX6" s="1211"/>
      <c r="AY6" s="1211"/>
      <c r="AZ6" s="1211"/>
      <c r="BA6" s="1211"/>
      <c r="BB6" s="1211"/>
      <c r="BC6" s="1211"/>
      <c r="BD6" s="1211"/>
      <c r="BE6" s="1211"/>
      <c r="BF6" s="1212"/>
      <c r="BG6" s="1215" t="s">
        <v>249</v>
      </c>
      <c r="BH6" s="1211"/>
      <c r="BI6" s="1211"/>
      <c r="BJ6" s="1211"/>
      <c r="BK6" s="1211"/>
      <c r="BL6" s="1211"/>
      <c r="BM6" s="1211"/>
      <c r="BN6" s="1211"/>
      <c r="BO6" s="1211"/>
      <c r="BP6" s="1211"/>
      <c r="BQ6" s="1211"/>
      <c r="BR6" s="1212"/>
      <c r="BS6" s="1215" t="s">
        <v>250</v>
      </c>
      <c r="BT6" s="1211"/>
      <c r="BU6" s="1211"/>
      <c r="BV6" s="1211"/>
      <c r="BW6" s="1211"/>
      <c r="BX6" s="1211"/>
      <c r="BY6" s="1211" t="s">
        <v>250</v>
      </c>
      <c r="BZ6" s="1211"/>
      <c r="CA6" s="1211"/>
      <c r="CB6" s="1211"/>
      <c r="CC6" s="1211"/>
      <c r="CD6" s="1212"/>
      <c r="CE6" s="1215" t="s">
        <v>251</v>
      </c>
      <c r="CF6" s="1211"/>
      <c r="CG6" s="1211"/>
      <c r="CH6" s="1211"/>
      <c r="CI6" s="1211"/>
      <c r="CJ6" s="1211"/>
      <c r="CK6" s="1211"/>
      <c r="CL6" s="1211"/>
      <c r="CM6" s="1211"/>
      <c r="CN6" s="1211"/>
      <c r="CO6" s="1211"/>
      <c r="CP6" s="1212"/>
      <c r="CQ6" s="1215" t="s">
        <v>252</v>
      </c>
      <c r="CR6" s="1211"/>
      <c r="CS6" s="1211"/>
      <c r="CT6" s="1211"/>
      <c r="CU6" s="1211"/>
      <c r="CV6" s="1211"/>
      <c r="CW6" s="1211"/>
      <c r="CX6" s="1211"/>
      <c r="CY6" s="1211"/>
      <c r="CZ6" s="1211"/>
      <c r="DA6" s="1211"/>
      <c r="DB6" s="1212"/>
      <c r="DC6" s="1215" t="s">
        <v>253</v>
      </c>
      <c r="DD6" s="1211"/>
      <c r="DE6" s="1211"/>
      <c r="DF6" s="1211"/>
      <c r="DG6" s="1211"/>
      <c r="DH6" s="1211"/>
      <c r="DI6" s="1211" t="s">
        <v>253</v>
      </c>
      <c r="DJ6" s="1211"/>
      <c r="DK6" s="1211"/>
      <c r="DL6" s="1211"/>
      <c r="DM6" s="1211"/>
      <c r="DN6" s="1212"/>
      <c r="DO6" s="1215" t="s">
        <v>254</v>
      </c>
      <c r="DP6" s="1211"/>
      <c r="DQ6" s="1211"/>
      <c r="DR6" s="1211"/>
      <c r="DS6" s="1211"/>
      <c r="DT6" s="1211"/>
      <c r="DU6" s="1211"/>
      <c r="DV6" s="1211"/>
      <c r="DW6" s="1211"/>
      <c r="DX6" s="1211"/>
      <c r="DY6" s="1211"/>
      <c r="DZ6" s="1212"/>
      <c r="EA6" s="820"/>
    </row>
    <row r="7" spans="1:589" ht="30.75" customHeight="1">
      <c r="A7" s="1223"/>
      <c r="B7" s="1218"/>
      <c r="C7" s="1216"/>
      <c r="D7" s="1213"/>
      <c r="E7" s="1213"/>
      <c r="F7" s="1213"/>
      <c r="G7" s="1213"/>
      <c r="H7" s="1214"/>
      <c r="I7" s="1225"/>
      <c r="J7" s="1225"/>
      <c r="K7" s="1216"/>
      <c r="L7" s="1213"/>
      <c r="M7" s="1213"/>
      <c r="N7" s="1213"/>
      <c r="O7" s="1213"/>
      <c r="P7" s="1213"/>
      <c r="Q7" s="1213"/>
      <c r="R7" s="1213"/>
      <c r="S7" s="1213"/>
      <c r="T7" s="1213"/>
      <c r="U7" s="1213"/>
      <c r="V7" s="1213"/>
      <c r="W7" s="1216"/>
      <c r="X7" s="1213"/>
      <c r="Y7" s="1213"/>
      <c r="Z7" s="1213"/>
      <c r="AA7" s="1213"/>
      <c r="AB7" s="1213"/>
      <c r="AC7" s="1213"/>
      <c r="AD7" s="1213"/>
      <c r="AE7" s="1213"/>
      <c r="AF7" s="1213"/>
      <c r="AG7" s="1213"/>
      <c r="AH7" s="1213"/>
      <c r="AI7" s="1216"/>
      <c r="AJ7" s="1213"/>
      <c r="AK7" s="1213"/>
      <c r="AL7" s="1213"/>
      <c r="AM7" s="1213"/>
      <c r="AN7" s="1213"/>
      <c r="AO7" s="1213"/>
      <c r="AP7" s="1213"/>
      <c r="AQ7" s="1213"/>
      <c r="AR7" s="1213"/>
      <c r="AS7" s="1213"/>
      <c r="AT7" s="1214"/>
      <c r="AU7" s="1216"/>
      <c r="AV7" s="1213"/>
      <c r="AW7" s="1213"/>
      <c r="AX7" s="1213"/>
      <c r="AY7" s="1213"/>
      <c r="AZ7" s="1213"/>
      <c r="BA7" s="1213"/>
      <c r="BB7" s="1213"/>
      <c r="BC7" s="1213"/>
      <c r="BD7" s="1213"/>
      <c r="BE7" s="1213"/>
      <c r="BF7" s="1214"/>
      <c r="BG7" s="1216"/>
      <c r="BH7" s="1213"/>
      <c r="BI7" s="1213"/>
      <c r="BJ7" s="1213"/>
      <c r="BK7" s="1213"/>
      <c r="BL7" s="1213"/>
      <c r="BM7" s="1213"/>
      <c r="BN7" s="1213"/>
      <c r="BO7" s="1213"/>
      <c r="BP7" s="1213"/>
      <c r="BQ7" s="1213"/>
      <c r="BR7" s="1214"/>
      <c r="BS7" s="1216"/>
      <c r="BT7" s="1213"/>
      <c r="BU7" s="1213"/>
      <c r="BV7" s="1213"/>
      <c r="BW7" s="1213"/>
      <c r="BX7" s="1213"/>
      <c r="BY7" s="1213"/>
      <c r="BZ7" s="1213"/>
      <c r="CA7" s="1213"/>
      <c r="CB7" s="1213"/>
      <c r="CC7" s="1213"/>
      <c r="CD7" s="1214"/>
      <c r="CE7" s="1216"/>
      <c r="CF7" s="1213"/>
      <c r="CG7" s="1213"/>
      <c r="CH7" s="1213"/>
      <c r="CI7" s="1213"/>
      <c r="CJ7" s="1213"/>
      <c r="CK7" s="1213"/>
      <c r="CL7" s="1213"/>
      <c r="CM7" s="1213"/>
      <c r="CN7" s="1213"/>
      <c r="CO7" s="1213"/>
      <c r="CP7" s="1214"/>
      <c r="CQ7" s="1216"/>
      <c r="CR7" s="1213"/>
      <c r="CS7" s="1213"/>
      <c r="CT7" s="1213"/>
      <c r="CU7" s="1213"/>
      <c r="CV7" s="1213"/>
      <c r="CW7" s="1213"/>
      <c r="CX7" s="1213"/>
      <c r="CY7" s="1213"/>
      <c r="CZ7" s="1213"/>
      <c r="DA7" s="1213"/>
      <c r="DB7" s="1214"/>
      <c r="DC7" s="1216"/>
      <c r="DD7" s="1213"/>
      <c r="DE7" s="1213"/>
      <c r="DF7" s="1213"/>
      <c r="DG7" s="1213"/>
      <c r="DH7" s="1213"/>
      <c r="DI7" s="1213"/>
      <c r="DJ7" s="1213"/>
      <c r="DK7" s="1213"/>
      <c r="DL7" s="1213"/>
      <c r="DM7" s="1213"/>
      <c r="DN7" s="1214"/>
      <c r="DO7" s="1216"/>
      <c r="DP7" s="1213"/>
      <c r="DQ7" s="1213"/>
      <c r="DR7" s="1213"/>
      <c r="DS7" s="1213"/>
      <c r="DT7" s="1213"/>
      <c r="DU7" s="1213"/>
      <c r="DV7" s="1213"/>
      <c r="DW7" s="1213"/>
      <c r="DX7" s="1213"/>
      <c r="DY7" s="1213"/>
      <c r="DZ7" s="1214"/>
      <c r="EA7" s="820"/>
    </row>
    <row r="8" spans="1:589" ht="26.25" customHeight="1">
      <c r="A8" s="1223"/>
      <c r="B8" s="1218"/>
      <c r="C8" s="1208" t="s">
        <v>243</v>
      </c>
      <c r="D8" s="1209"/>
      <c r="E8" s="1210"/>
      <c r="F8" s="1208" t="s">
        <v>244</v>
      </c>
      <c r="G8" s="1209"/>
      <c r="H8" s="1210"/>
      <c r="I8" s="1226"/>
      <c r="J8" s="1226"/>
      <c r="K8" s="1208" t="s">
        <v>243</v>
      </c>
      <c r="L8" s="1209"/>
      <c r="M8" s="1209"/>
      <c r="N8" s="1209"/>
      <c r="O8" s="1209"/>
      <c r="P8" s="1210"/>
      <c r="Q8" s="1208" t="s">
        <v>244</v>
      </c>
      <c r="R8" s="1209"/>
      <c r="S8" s="1209"/>
      <c r="T8" s="1209"/>
      <c r="U8" s="1209"/>
      <c r="V8" s="1210"/>
      <c r="W8" s="1208" t="s">
        <v>243</v>
      </c>
      <c r="X8" s="1209"/>
      <c r="Y8" s="1209"/>
      <c r="Z8" s="1209"/>
      <c r="AA8" s="1209"/>
      <c r="AB8" s="1210"/>
      <c r="AC8" s="1208" t="s">
        <v>244</v>
      </c>
      <c r="AD8" s="1209"/>
      <c r="AE8" s="1209"/>
      <c r="AF8" s="1209"/>
      <c r="AG8" s="1209"/>
      <c r="AH8" s="1210"/>
      <c r="AI8" s="1208" t="s">
        <v>243</v>
      </c>
      <c r="AJ8" s="1209"/>
      <c r="AK8" s="1209"/>
      <c r="AL8" s="1209"/>
      <c r="AM8" s="1209"/>
      <c r="AN8" s="1210"/>
      <c r="AO8" s="1208" t="s">
        <v>244</v>
      </c>
      <c r="AP8" s="1209"/>
      <c r="AQ8" s="1209"/>
      <c r="AR8" s="1209"/>
      <c r="AS8" s="1209"/>
      <c r="AT8" s="1210"/>
      <c r="AU8" s="1208" t="s">
        <v>243</v>
      </c>
      <c r="AV8" s="1209"/>
      <c r="AW8" s="1209"/>
      <c r="AX8" s="1209"/>
      <c r="AY8" s="1209"/>
      <c r="AZ8" s="1210"/>
      <c r="BA8" s="1208" t="s">
        <v>244</v>
      </c>
      <c r="BB8" s="1209"/>
      <c r="BC8" s="1209"/>
      <c r="BD8" s="1209"/>
      <c r="BE8" s="1209"/>
      <c r="BF8" s="1210"/>
      <c r="BG8" s="1208" t="s">
        <v>243</v>
      </c>
      <c r="BH8" s="1209"/>
      <c r="BI8" s="1209"/>
      <c r="BJ8" s="1209"/>
      <c r="BK8" s="1209"/>
      <c r="BL8" s="1210"/>
      <c r="BM8" s="1208" t="s">
        <v>244</v>
      </c>
      <c r="BN8" s="1209"/>
      <c r="BO8" s="1209"/>
      <c r="BP8" s="1209"/>
      <c r="BQ8" s="1209"/>
      <c r="BR8" s="1210"/>
      <c r="BS8" s="1208" t="s">
        <v>243</v>
      </c>
      <c r="BT8" s="1209"/>
      <c r="BU8" s="1209"/>
      <c r="BV8" s="1209"/>
      <c r="BW8" s="1209"/>
      <c r="BX8" s="1210"/>
      <c r="BY8" s="1208" t="s">
        <v>244</v>
      </c>
      <c r="BZ8" s="1209"/>
      <c r="CA8" s="1209"/>
      <c r="CB8" s="1209"/>
      <c r="CC8" s="1209"/>
      <c r="CD8" s="1210"/>
      <c r="CE8" s="1208" t="s">
        <v>243</v>
      </c>
      <c r="CF8" s="1209"/>
      <c r="CG8" s="1209"/>
      <c r="CH8" s="1209"/>
      <c r="CI8" s="1209"/>
      <c r="CJ8" s="1210"/>
      <c r="CK8" s="1208" t="s">
        <v>244</v>
      </c>
      <c r="CL8" s="1209"/>
      <c r="CM8" s="1209"/>
      <c r="CN8" s="1210"/>
      <c r="CO8" s="1208" t="s">
        <v>244</v>
      </c>
      <c r="CP8" s="1210"/>
      <c r="CQ8" s="1208" t="s">
        <v>243</v>
      </c>
      <c r="CR8" s="1209"/>
      <c r="CS8" s="1209"/>
      <c r="CT8" s="1209"/>
      <c r="CU8" s="1209"/>
      <c r="CV8" s="1210"/>
      <c r="CW8" s="1208" t="s">
        <v>244</v>
      </c>
      <c r="CX8" s="1209"/>
      <c r="CY8" s="1209"/>
      <c r="CZ8" s="1209"/>
      <c r="DA8" s="1209"/>
      <c r="DB8" s="1210"/>
      <c r="DC8" s="1208" t="s">
        <v>243</v>
      </c>
      <c r="DD8" s="1209"/>
      <c r="DE8" s="1209"/>
      <c r="DF8" s="1209"/>
      <c r="DG8" s="1209"/>
      <c r="DH8" s="1210"/>
      <c r="DI8" s="1208" t="s">
        <v>244</v>
      </c>
      <c r="DJ8" s="1209"/>
      <c r="DK8" s="1209"/>
      <c r="DL8" s="1210"/>
      <c r="DM8" s="1208" t="s">
        <v>244</v>
      </c>
      <c r="DN8" s="1210"/>
      <c r="DO8" s="1208" t="s">
        <v>243</v>
      </c>
      <c r="DP8" s="1209"/>
      <c r="DQ8" s="1209"/>
      <c r="DR8" s="1209"/>
      <c r="DS8" s="1209"/>
      <c r="DT8" s="1210"/>
      <c r="DU8" s="1208" t="s">
        <v>244</v>
      </c>
      <c r="DV8" s="1209"/>
      <c r="DW8" s="1209"/>
      <c r="DX8" s="1209"/>
      <c r="DY8" s="1209"/>
      <c r="DZ8" s="1210"/>
      <c r="EA8" s="818"/>
    </row>
    <row r="9" spans="1:589" ht="67.5" customHeight="1">
      <c r="A9" s="1223"/>
      <c r="B9" s="1218"/>
      <c r="C9" s="819" t="s">
        <v>172</v>
      </c>
      <c r="D9" s="819" t="s">
        <v>173</v>
      </c>
      <c r="E9" s="819" t="s">
        <v>30</v>
      </c>
      <c r="F9" s="819" t="s">
        <v>172</v>
      </c>
      <c r="G9" s="819" t="s">
        <v>173</v>
      </c>
      <c r="H9" s="819" t="s">
        <v>30</v>
      </c>
      <c r="I9" s="1101" t="s">
        <v>293</v>
      </c>
      <c r="J9" s="1101" t="s">
        <v>293</v>
      </c>
      <c r="K9" s="1100" t="s">
        <v>172</v>
      </c>
      <c r="L9" s="1100" t="s">
        <v>11</v>
      </c>
      <c r="M9" s="819" t="s">
        <v>173</v>
      </c>
      <c r="N9" s="819" t="s">
        <v>11</v>
      </c>
      <c r="O9" s="819" t="s">
        <v>30</v>
      </c>
      <c r="P9" s="819" t="s">
        <v>11</v>
      </c>
      <c r="Q9" s="819" t="s">
        <v>172</v>
      </c>
      <c r="R9" s="819" t="s">
        <v>11</v>
      </c>
      <c r="S9" s="819" t="s">
        <v>173</v>
      </c>
      <c r="T9" s="819" t="s">
        <v>11</v>
      </c>
      <c r="U9" s="819" t="s">
        <v>30</v>
      </c>
      <c r="V9" s="819" t="s">
        <v>11</v>
      </c>
      <c r="W9" s="819" t="s">
        <v>172</v>
      </c>
      <c r="X9" s="819" t="s">
        <v>11</v>
      </c>
      <c r="Y9" s="819" t="s">
        <v>173</v>
      </c>
      <c r="Z9" s="819" t="s">
        <v>11</v>
      </c>
      <c r="AA9" s="819" t="s">
        <v>30</v>
      </c>
      <c r="AB9" s="819" t="s">
        <v>11</v>
      </c>
      <c r="AC9" s="819" t="s">
        <v>172</v>
      </c>
      <c r="AD9" s="819" t="s">
        <v>11</v>
      </c>
      <c r="AE9" s="819" t="s">
        <v>173</v>
      </c>
      <c r="AF9" s="819" t="s">
        <v>11</v>
      </c>
      <c r="AG9" s="819" t="s">
        <v>30</v>
      </c>
      <c r="AH9" s="819" t="s">
        <v>11</v>
      </c>
      <c r="AI9" s="819" t="s">
        <v>172</v>
      </c>
      <c r="AJ9" s="819" t="s">
        <v>11</v>
      </c>
      <c r="AK9" s="819" t="s">
        <v>173</v>
      </c>
      <c r="AL9" s="819" t="s">
        <v>11</v>
      </c>
      <c r="AM9" s="819" t="s">
        <v>30</v>
      </c>
      <c r="AN9" s="819" t="s">
        <v>11</v>
      </c>
      <c r="AO9" s="819" t="s">
        <v>172</v>
      </c>
      <c r="AP9" s="819" t="s">
        <v>11</v>
      </c>
      <c r="AQ9" s="819" t="s">
        <v>173</v>
      </c>
      <c r="AR9" s="819" t="s">
        <v>11</v>
      </c>
      <c r="AS9" s="819" t="s">
        <v>30</v>
      </c>
      <c r="AT9" s="819" t="s">
        <v>11</v>
      </c>
      <c r="AU9" s="819" t="s">
        <v>172</v>
      </c>
      <c r="AV9" s="819" t="s">
        <v>11</v>
      </c>
      <c r="AW9" s="819" t="s">
        <v>173</v>
      </c>
      <c r="AX9" s="819" t="s">
        <v>11</v>
      </c>
      <c r="AY9" s="819" t="s">
        <v>30</v>
      </c>
      <c r="AZ9" s="819" t="s">
        <v>11</v>
      </c>
      <c r="BA9" s="819" t="s">
        <v>172</v>
      </c>
      <c r="BB9" s="819" t="s">
        <v>11</v>
      </c>
      <c r="BC9" s="819" t="s">
        <v>173</v>
      </c>
      <c r="BD9" s="819" t="s">
        <v>11</v>
      </c>
      <c r="BE9" s="819" t="s">
        <v>30</v>
      </c>
      <c r="BF9" s="819" t="s">
        <v>11</v>
      </c>
      <c r="BG9" s="819" t="s">
        <v>172</v>
      </c>
      <c r="BH9" s="819" t="s">
        <v>11</v>
      </c>
      <c r="BI9" s="819" t="s">
        <v>173</v>
      </c>
      <c r="BJ9" s="819" t="s">
        <v>11</v>
      </c>
      <c r="BK9" s="819" t="s">
        <v>30</v>
      </c>
      <c r="BL9" s="819" t="s">
        <v>11</v>
      </c>
      <c r="BM9" s="819" t="s">
        <v>172</v>
      </c>
      <c r="BN9" s="819" t="s">
        <v>11</v>
      </c>
      <c r="BO9" s="819" t="s">
        <v>173</v>
      </c>
      <c r="BP9" s="819" t="s">
        <v>11</v>
      </c>
      <c r="BQ9" s="819" t="s">
        <v>30</v>
      </c>
      <c r="BR9" s="819" t="s">
        <v>11</v>
      </c>
      <c r="BS9" s="819" t="s">
        <v>172</v>
      </c>
      <c r="BT9" s="819" t="s">
        <v>11</v>
      </c>
      <c r="BU9" s="819" t="s">
        <v>173</v>
      </c>
      <c r="BV9" s="819" t="s">
        <v>11</v>
      </c>
      <c r="BW9" s="819" t="s">
        <v>30</v>
      </c>
      <c r="BX9" s="819" t="s">
        <v>11</v>
      </c>
      <c r="BY9" s="819" t="s">
        <v>172</v>
      </c>
      <c r="BZ9" s="819" t="s">
        <v>11</v>
      </c>
      <c r="CA9" s="819" t="s">
        <v>173</v>
      </c>
      <c r="CB9" s="819" t="s">
        <v>11</v>
      </c>
      <c r="CC9" s="819" t="s">
        <v>30</v>
      </c>
      <c r="CD9" s="819" t="s">
        <v>11</v>
      </c>
      <c r="CE9" s="819" t="s">
        <v>172</v>
      </c>
      <c r="CF9" s="819" t="s">
        <v>11</v>
      </c>
      <c r="CG9" s="819" t="s">
        <v>173</v>
      </c>
      <c r="CH9" s="819" t="s">
        <v>11</v>
      </c>
      <c r="CI9" s="819" t="s">
        <v>30</v>
      </c>
      <c r="CJ9" s="819" t="s">
        <v>11</v>
      </c>
      <c r="CK9" s="819" t="s">
        <v>172</v>
      </c>
      <c r="CL9" s="819" t="s">
        <v>11</v>
      </c>
      <c r="CM9" s="819" t="s">
        <v>173</v>
      </c>
      <c r="CN9" s="819" t="s">
        <v>11</v>
      </c>
      <c r="CO9" s="819" t="s">
        <v>30</v>
      </c>
      <c r="CP9" s="819" t="s">
        <v>11</v>
      </c>
      <c r="CQ9" s="819" t="s">
        <v>172</v>
      </c>
      <c r="CR9" s="819" t="s">
        <v>11</v>
      </c>
      <c r="CS9" s="819" t="s">
        <v>173</v>
      </c>
      <c r="CT9" s="819" t="s">
        <v>11</v>
      </c>
      <c r="CU9" s="819" t="s">
        <v>30</v>
      </c>
      <c r="CV9" s="819" t="s">
        <v>11</v>
      </c>
      <c r="CW9" s="819" t="s">
        <v>172</v>
      </c>
      <c r="CX9" s="819" t="s">
        <v>11</v>
      </c>
      <c r="CY9" s="819" t="s">
        <v>173</v>
      </c>
      <c r="CZ9" s="819" t="s">
        <v>11</v>
      </c>
      <c r="DA9" s="819" t="s">
        <v>30</v>
      </c>
      <c r="DB9" s="819" t="s">
        <v>11</v>
      </c>
      <c r="DC9" s="819" t="s">
        <v>172</v>
      </c>
      <c r="DD9" s="819" t="s">
        <v>11</v>
      </c>
      <c r="DE9" s="819" t="s">
        <v>173</v>
      </c>
      <c r="DF9" s="819" t="s">
        <v>11</v>
      </c>
      <c r="DG9" s="819" t="s">
        <v>30</v>
      </c>
      <c r="DH9" s="819" t="s">
        <v>11</v>
      </c>
      <c r="DI9" s="819" t="s">
        <v>172</v>
      </c>
      <c r="DJ9" s="819" t="s">
        <v>11</v>
      </c>
      <c r="DK9" s="819" t="s">
        <v>173</v>
      </c>
      <c r="DL9" s="819" t="s">
        <v>11</v>
      </c>
      <c r="DM9" s="819" t="s">
        <v>30</v>
      </c>
      <c r="DN9" s="819" t="s">
        <v>11</v>
      </c>
      <c r="DO9" s="819" t="s">
        <v>172</v>
      </c>
      <c r="DP9" s="819" t="s">
        <v>11</v>
      </c>
      <c r="DQ9" s="819" t="s">
        <v>173</v>
      </c>
      <c r="DR9" s="819" t="s">
        <v>11</v>
      </c>
      <c r="DS9" s="819" t="s">
        <v>30</v>
      </c>
      <c r="DT9" s="819" t="s">
        <v>11</v>
      </c>
      <c r="DU9" s="819" t="s">
        <v>172</v>
      </c>
      <c r="DV9" s="819" t="s">
        <v>11</v>
      </c>
      <c r="DW9" s="819" t="s">
        <v>173</v>
      </c>
      <c r="DX9" s="819" t="s">
        <v>11</v>
      </c>
      <c r="DY9" s="819" t="s">
        <v>30</v>
      </c>
      <c r="DZ9" s="819" t="s">
        <v>11</v>
      </c>
      <c r="EA9" s="818"/>
    </row>
    <row r="10" spans="1:589" s="1054" customFormat="1" ht="35.1" customHeight="1">
      <c r="A10" s="1053" t="s">
        <v>30</v>
      </c>
      <c r="B10" s="1052" t="s">
        <v>674</v>
      </c>
      <c r="C10" s="1050">
        <v>152</v>
      </c>
      <c r="D10" s="1050">
        <v>169</v>
      </c>
      <c r="E10" s="1051">
        <v>321</v>
      </c>
      <c r="F10" s="1050">
        <v>130</v>
      </c>
      <c r="G10" s="1050">
        <v>155</v>
      </c>
      <c r="H10" s="1050">
        <v>285</v>
      </c>
      <c r="I10" s="1040">
        <v>1</v>
      </c>
      <c r="J10" s="1040">
        <v>1</v>
      </c>
      <c r="K10" s="1043" t="s">
        <v>148</v>
      </c>
      <c r="L10" s="1045">
        <v>0</v>
      </c>
      <c r="M10" s="1040" t="s">
        <v>148</v>
      </c>
      <c r="N10" s="1044">
        <v>0.14087341517407928</v>
      </c>
      <c r="O10" s="1043" t="s">
        <v>148</v>
      </c>
      <c r="P10" s="1044">
        <v>7.0792880258899682E-2</v>
      </c>
      <c r="Q10" s="1043" t="s">
        <v>148</v>
      </c>
      <c r="R10" s="1045">
        <v>0</v>
      </c>
      <c r="S10" s="1040" t="s">
        <v>148</v>
      </c>
      <c r="T10" s="1044">
        <v>0.14992503748125938</v>
      </c>
      <c r="U10" s="1043" t="s">
        <v>148</v>
      </c>
      <c r="V10" s="1044">
        <v>7.4770348216193119E-2</v>
      </c>
      <c r="W10" s="1043" t="s">
        <v>148</v>
      </c>
      <c r="X10" s="1045">
        <v>0</v>
      </c>
      <c r="Y10" s="1043" t="s">
        <v>148</v>
      </c>
      <c r="Z10" s="1044">
        <v>0</v>
      </c>
      <c r="AA10" s="1043" t="s">
        <v>148</v>
      </c>
      <c r="AB10" s="1044">
        <v>0</v>
      </c>
      <c r="AC10" s="1043" t="s">
        <v>148</v>
      </c>
      <c r="AD10" s="1045">
        <v>0</v>
      </c>
      <c r="AE10" s="1043" t="s">
        <v>148</v>
      </c>
      <c r="AF10" s="1049">
        <v>0</v>
      </c>
      <c r="AG10" s="1043" t="s">
        <v>148</v>
      </c>
      <c r="AH10" s="1044">
        <v>0</v>
      </c>
      <c r="AI10" s="1043" t="s">
        <v>148</v>
      </c>
      <c r="AJ10" s="1045">
        <v>0</v>
      </c>
      <c r="AK10" s="1043" t="s">
        <v>148</v>
      </c>
      <c r="AL10" s="1044">
        <v>0</v>
      </c>
      <c r="AM10" s="1043" t="s">
        <v>148</v>
      </c>
      <c r="AN10" s="1044">
        <v>0</v>
      </c>
      <c r="AO10" s="1043" t="s">
        <v>148</v>
      </c>
      <c r="AP10" s="1045">
        <v>0</v>
      </c>
      <c r="AQ10" s="1043" t="s">
        <v>148</v>
      </c>
      <c r="AR10" s="1044">
        <v>0</v>
      </c>
      <c r="AS10" s="1043" t="s">
        <v>148</v>
      </c>
      <c r="AT10" s="1044">
        <v>0</v>
      </c>
      <c r="AU10" s="1043" t="s">
        <v>148</v>
      </c>
      <c r="AV10" s="1045">
        <v>0</v>
      </c>
      <c r="AW10" s="1043" t="s">
        <v>148</v>
      </c>
      <c r="AX10" s="1044">
        <v>0</v>
      </c>
      <c r="AY10" s="1043" t="s">
        <v>148</v>
      </c>
      <c r="AZ10" s="1044">
        <v>0</v>
      </c>
      <c r="BA10" s="1043" t="s">
        <v>148</v>
      </c>
      <c r="BB10" s="1045">
        <v>0</v>
      </c>
      <c r="BC10" s="1043" t="s">
        <v>148</v>
      </c>
      <c r="BD10" s="1044" t="s">
        <v>148</v>
      </c>
      <c r="BE10" s="1043" t="s">
        <v>148</v>
      </c>
      <c r="BF10" s="1051">
        <v>1.0681478316599017E-2</v>
      </c>
      <c r="BG10" s="1043" t="s">
        <v>148</v>
      </c>
      <c r="BH10" s="1045">
        <v>0</v>
      </c>
      <c r="BI10" s="1043" t="s">
        <v>148</v>
      </c>
      <c r="BJ10" s="1044">
        <v>0</v>
      </c>
      <c r="BK10" s="1043" t="s">
        <v>148</v>
      </c>
      <c r="BL10" s="1044">
        <v>0</v>
      </c>
      <c r="BM10" s="1043" t="s">
        <v>148</v>
      </c>
      <c r="BN10" s="1045">
        <v>0</v>
      </c>
      <c r="BO10" s="1043" t="s">
        <v>148</v>
      </c>
      <c r="BP10" s="1044">
        <v>0</v>
      </c>
      <c r="BQ10" s="1043" t="s">
        <v>148</v>
      </c>
      <c r="BR10" s="1044">
        <v>0</v>
      </c>
      <c r="BS10" s="1040">
        <v>39</v>
      </c>
      <c r="BT10" s="1048">
        <v>7.42</v>
      </c>
      <c r="BU10" s="1043" t="s">
        <v>148</v>
      </c>
      <c r="BV10" s="1044">
        <v>2.0124773596297042E-2</v>
      </c>
      <c r="BW10" s="1043">
        <v>84</v>
      </c>
      <c r="BX10" s="1044">
        <v>1.810275080906149</v>
      </c>
      <c r="BY10" s="1047">
        <v>107</v>
      </c>
      <c r="BZ10" s="1045">
        <v>4.9499999999999993</v>
      </c>
      <c r="CA10" s="1043" t="s">
        <v>148</v>
      </c>
      <c r="CB10" s="1044">
        <v>0</v>
      </c>
      <c r="CC10" s="1043">
        <v>393</v>
      </c>
      <c r="CD10" s="1044">
        <v>4.1978209784234135</v>
      </c>
      <c r="CE10" s="1043" t="s">
        <v>148</v>
      </c>
      <c r="CF10" s="1045">
        <v>0</v>
      </c>
      <c r="CG10" s="1043" t="s">
        <v>148</v>
      </c>
      <c r="CH10" s="1044">
        <v>0</v>
      </c>
      <c r="CI10" s="1043" t="s">
        <v>148</v>
      </c>
      <c r="CJ10" s="1044">
        <v>0</v>
      </c>
      <c r="CK10" s="1043" t="s">
        <v>148</v>
      </c>
      <c r="CL10" s="1045">
        <v>0</v>
      </c>
      <c r="CM10" s="1043" t="s">
        <v>148</v>
      </c>
      <c r="CN10" s="1044">
        <v>0</v>
      </c>
      <c r="CO10" s="1043" t="s">
        <v>148</v>
      </c>
      <c r="CP10" s="1044">
        <v>0</v>
      </c>
      <c r="CQ10" s="1040" t="s">
        <v>148</v>
      </c>
      <c r="CR10" s="1045">
        <v>2.0048115477145148E-2</v>
      </c>
      <c r="CS10" s="1043" t="s">
        <v>148</v>
      </c>
      <c r="CT10" s="1044">
        <v>0</v>
      </c>
      <c r="CU10" s="1043" t="s">
        <v>148</v>
      </c>
      <c r="CV10" s="1044">
        <v>1.0113268608414241E-2</v>
      </c>
      <c r="CW10" s="1043" t="s">
        <v>148</v>
      </c>
      <c r="CX10" s="1045">
        <v>0</v>
      </c>
      <c r="CY10" s="1043" t="s">
        <v>148</v>
      </c>
      <c r="CZ10" s="1044">
        <v>0</v>
      </c>
      <c r="DA10" s="1043" t="s">
        <v>148</v>
      </c>
      <c r="DB10" s="1044">
        <v>0</v>
      </c>
      <c r="DC10" s="1040">
        <v>20</v>
      </c>
      <c r="DD10" s="1045" t="s">
        <v>148</v>
      </c>
      <c r="DE10" s="1040">
        <v>18</v>
      </c>
      <c r="DF10" s="1045">
        <v>0</v>
      </c>
      <c r="DG10" s="1043">
        <v>38</v>
      </c>
      <c r="DH10" s="1044">
        <v>16.858818770226538</v>
      </c>
      <c r="DI10" s="1040">
        <v>16</v>
      </c>
      <c r="DJ10" s="1041">
        <v>6.5757428153921094</v>
      </c>
      <c r="DK10" s="1040">
        <v>18</v>
      </c>
      <c r="DL10" s="1039"/>
      <c r="DM10" s="1043">
        <v>34</v>
      </c>
      <c r="DN10" s="1042">
        <v>5.8854945524460582</v>
      </c>
      <c r="DO10" s="1040" t="s">
        <v>148</v>
      </c>
      <c r="DP10" s="1041">
        <v>0</v>
      </c>
      <c r="DQ10" s="1040" t="s">
        <v>148</v>
      </c>
      <c r="DR10" s="1039">
        <v>0.1006238679814852</v>
      </c>
      <c r="DS10" s="1040" t="s">
        <v>148</v>
      </c>
      <c r="DT10" s="1039">
        <v>0</v>
      </c>
      <c r="DU10" s="1040" t="s">
        <v>148</v>
      </c>
      <c r="DV10" s="1041">
        <v>0</v>
      </c>
      <c r="DW10" s="1040" t="s">
        <v>148</v>
      </c>
      <c r="DX10" s="1039">
        <v>0</v>
      </c>
      <c r="DY10" s="1040" t="s">
        <v>148</v>
      </c>
      <c r="DZ10" s="1039">
        <v>0</v>
      </c>
    </row>
    <row r="11" spans="1:589" s="802" customFormat="1" ht="33" customHeight="1" thickBot="1">
      <c r="A11" s="784">
        <v>2</v>
      </c>
      <c r="B11" s="1022" t="s">
        <v>675</v>
      </c>
      <c r="C11" s="1035">
        <v>135</v>
      </c>
      <c r="D11" s="1035">
        <v>127</v>
      </c>
      <c r="E11" s="1036">
        <v>262</v>
      </c>
      <c r="F11" s="1035">
        <v>132</v>
      </c>
      <c r="G11" s="1035">
        <v>126</v>
      </c>
      <c r="H11" s="1035">
        <v>258</v>
      </c>
      <c r="I11" s="1020">
        <v>84</v>
      </c>
      <c r="J11" s="1020">
        <v>121</v>
      </c>
      <c r="K11" s="1021">
        <v>0</v>
      </c>
      <c r="L11" s="1018">
        <v>0</v>
      </c>
      <c r="M11" s="1020">
        <v>7</v>
      </c>
      <c r="N11" s="1017">
        <v>0.14087341517407928</v>
      </c>
      <c r="O11" s="1014">
        <v>7</v>
      </c>
      <c r="P11" s="1017">
        <v>7.0792880258899682E-2</v>
      </c>
      <c r="Q11" s="1021">
        <v>0</v>
      </c>
      <c r="R11" s="1018">
        <v>0</v>
      </c>
      <c r="S11" s="1020">
        <v>7</v>
      </c>
      <c r="T11" s="1017">
        <v>0.14992503748125938</v>
      </c>
      <c r="U11" s="1014">
        <v>7</v>
      </c>
      <c r="V11" s="1017">
        <v>7.4770348216193119E-2</v>
      </c>
      <c r="W11" s="1021">
        <v>0</v>
      </c>
      <c r="X11" s="1018">
        <v>0</v>
      </c>
      <c r="Y11" s="1021">
        <v>0</v>
      </c>
      <c r="Z11" s="1017">
        <v>0</v>
      </c>
      <c r="AA11" s="1014">
        <v>0</v>
      </c>
      <c r="AB11" s="1017">
        <v>0</v>
      </c>
      <c r="AC11" s="1021">
        <v>0</v>
      </c>
      <c r="AD11" s="1018">
        <v>0</v>
      </c>
      <c r="AE11" s="1021">
        <v>0</v>
      </c>
      <c r="AF11" s="1034">
        <v>0</v>
      </c>
      <c r="AG11" s="1014">
        <v>0</v>
      </c>
      <c r="AH11" s="1017">
        <v>0</v>
      </c>
      <c r="AI11" s="1021">
        <v>0</v>
      </c>
      <c r="AJ11" s="1018">
        <v>0</v>
      </c>
      <c r="AK11" s="1021">
        <v>0</v>
      </c>
      <c r="AL11" s="1017">
        <v>0</v>
      </c>
      <c r="AM11" s="1014">
        <v>0</v>
      </c>
      <c r="AN11" s="1017">
        <v>0</v>
      </c>
      <c r="AO11" s="1021">
        <v>0</v>
      </c>
      <c r="AP11" s="1018">
        <v>0</v>
      </c>
      <c r="AQ11" s="1021">
        <v>0</v>
      </c>
      <c r="AR11" s="1017">
        <v>0</v>
      </c>
      <c r="AS11" s="1014">
        <v>0</v>
      </c>
      <c r="AT11" s="1017">
        <v>0</v>
      </c>
      <c r="AU11" s="1021">
        <v>0</v>
      </c>
      <c r="AV11" s="1018">
        <v>0</v>
      </c>
      <c r="AW11" s="1021">
        <v>0</v>
      </c>
      <c r="AX11" s="1017">
        <v>0</v>
      </c>
      <c r="AY11" s="1014">
        <v>0</v>
      </c>
      <c r="AZ11" s="1017">
        <v>0</v>
      </c>
      <c r="BA11" s="1021">
        <v>0</v>
      </c>
      <c r="BB11" s="1018"/>
      <c r="BC11" s="1021"/>
      <c r="BD11" s="1017"/>
      <c r="BE11" s="1014"/>
      <c r="BF11" s="1017"/>
      <c r="BG11" s="1021">
        <v>0</v>
      </c>
      <c r="BH11" s="1018">
        <v>0</v>
      </c>
      <c r="BI11" s="1021">
        <v>0</v>
      </c>
      <c r="BJ11" s="1017">
        <v>0</v>
      </c>
      <c r="BK11" s="1014">
        <v>0</v>
      </c>
      <c r="BL11" s="1017">
        <v>0</v>
      </c>
      <c r="BM11" s="1021">
        <v>0</v>
      </c>
      <c r="BN11" s="1018">
        <v>0</v>
      </c>
      <c r="BO11" s="1021">
        <v>0</v>
      </c>
      <c r="BP11" s="1017">
        <v>0</v>
      </c>
      <c r="BQ11" s="1014">
        <v>0</v>
      </c>
      <c r="BR11" s="1017">
        <v>0</v>
      </c>
      <c r="BS11" s="1020">
        <v>1</v>
      </c>
      <c r="BT11" s="808">
        <v>0</v>
      </c>
      <c r="BU11" s="1021">
        <v>1</v>
      </c>
      <c r="BV11" s="1017">
        <v>0</v>
      </c>
      <c r="BW11" s="1014">
        <v>21</v>
      </c>
      <c r="BX11" s="1017">
        <v>0</v>
      </c>
      <c r="BY11" s="804">
        <v>30</v>
      </c>
      <c r="BZ11" s="1018">
        <v>0</v>
      </c>
      <c r="CA11" s="1014">
        <v>0</v>
      </c>
      <c r="CB11" s="1017">
        <v>0</v>
      </c>
      <c r="CC11" s="1014">
        <v>30</v>
      </c>
      <c r="CD11" s="1017">
        <v>0</v>
      </c>
      <c r="CE11" s="1021">
        <v>0</v>
      </c>
      <c r="CF11" s="1018">
        <v>0</v>
      </c>
      <c r="CG11" s="1021">
        <v>0</v>
      </c>
      <c r="CH11" s="1017">
        <v>0</v>
      </c>
      <c r="CI11" s="1014">
        <v>0</v>
      </c>
      <c r="CJ11" s="1017">
        <v>0</v>
      </c>
      <c r="CK11" s="1021">
        <v>0</v>
      </c>
      <c r="CL11" s="1018">
        <v>0</v>
      </c>
      <c r="CM11" s="1021"/>
      <c r="CN11" s="1017"/>
      <c r="CO11" s="1014"/>
      <c r="CP11" s="1017"/>
      <c r="CQ11" s="1020"/>
      <c r="CR11" s="1018"/>
      <c r="CS11" s="1021"/>
      <c r="CT11" s="1017"/>
      <c r="CU11" s="1014"/>
      <c r="CV11" s="1017"/>
      <c r="CW11" s="1021"/>
      <c r="CX11" s="1018"/>
      <c r="CY11" s="1021"/>
      <c r="CZ11" s="1017"/>
      <c r="DA11" s="1014"/>
      <c r="DB11" s="1017"/>
      <c r="DC11" s="1020"/>
      <c r="DD11" s="1018"/>
      <c r="DE11" s="1020"/>
      <c r="DF11" s="1018"/>
      <c r="DG11" s="1014"/>
      <c r="DH11" s="1017"/>
      <c r="DI11" s="1020"/>
      <c r="DJ11" s="1016"/>
      <c r="DK11" s="1020"/>
      <c r="DL11" s="1015"/>
      <c r="DM11" s="1014"/>
      <c r="DN11" s="1013"/>
      <c r="DO11" s="1020"/>
      <c r="DP11" s="1016"/>
      <c r="DQ11" s="1020"/>
      <c r="DR11" s="1015"/>
      <c r="DS11" s="1020"/>
      <c r="DT11" s="1015"/>
      <c r="DU11" s="1020"/>
      <c r="DV11" s="1016"/>
      <c r="DW11" s="1020"/>
      <c r="DX11" s="1015"/>
      <c r="DY11" s="1020"/>
      <c r="DZ11" s="1017"/>
      <c r="EA11" s="787"/>
      <c r="EB11" s="787"/>
      <c r="EC11" s="787"/>
      <c r="ED11" s="787"/>
      <c r="EE11" s="787"/>
      <c r="EF11" s="787"/>
      <c r="EG11" s="787"/>
      <c r="EH11" s="787"/>
      <c r="EI11" s="787"/>
      <c r="EJ11" s="787"/>
      <c r="EK11" s="787"/>
      <c r="EL11" s="787"/>
      <c r="EM11" s="787"/>
      <c r="EN11" s="787"/>
      <c r="EO11" s="787"/>
      <c r="EP11" s="787"/>
      <c r="EQ11" s="787"/>
      <c r="ER11" s="787"/>
      <c r="ES11" s="787"/>
      <c r="ET11" s="787"/>
      <c r="EU11" s="787"/>
      <c r="EV11" s="787"/>
      <c r="EW11" s="787"/>
      <c r="EX11" s="787"/>
      <c r="EY11" s="787"/>
      <c r="EZ11" s="787"/>
      <c r="FA11" s="787"/>
      <c r="FB11" s="787"/>
      <c r="FC11" s="787"/>
    </row>
    <row r="12" spans="1:589" s="1093" customFormat="1" ht="35.1" customHeight="1" thickBot="1">
      <c r="A12" s="1053" t="s">
        <v>30</v>
      </c>
      <c r="B12" s="1099" t="s">
        <v>676</v>
      </c>
      <c r="C12" s="1097">
        <v>367</v>
      </c>
      <c r="D12" s="1097">
        <v>346</v>
      </c>
      <c r="E12" s="1098">
        <v>713</v>
      </c>
      <c r="F12" s="1097">
        <v>332</v>
      </c>
      <c r="G12" s="1097">
        <v>324</v>
      </c>
      <c r="H12" s="1097">
        <v>656</v>
      </c>
      <c r="I12" s="1097">
        <v>3</v>
      </c>
      <c r="J12" s="1095">
        <v>1</v>
      </c>
      <c r="K12" s="1095">
        <v>0</v>
      </c>
      <c r="L12" s="1096">
        <v>0</v>
      </c>
      <c r="M12" s="1095">
        <v>0</v>
      </c>
      <c r="N12" s="1094">
        <v>0.140873415174079</v>
      </c>
      <c r="O12" s="1094">
        <v>0.140873415174079</v>
      </c>
      <c r="P12" s="1094">
        <v>0.140873415174079</v>
      </c>
      <c r="Q12" s="1094">
        <v>0.140873415174079</v>
      </c>
      <c r="R12" s="1094">
        <v>0.140873415174079</v>
      </c>
      <c r="S12" s="1094">
        <v>0.140873415174079</v>
      </c>
      <c r="T12" s="1094">
        <v>0.140873415174079</v>
      </c>
      <c r="U12" s="1094">
        <v>0.140873415174079</v>
      </c>
      <c r="V12" s="1094">
        <v>0.140873415174079</v>
      </c>
      <c r="W12" s="1094">
        <v>0.140873415174079</v>
      </c>
      <c r="X12" s="1094">
        <v>0.140873415174079</v>
      </c>
      <c r="Y12" s="1094">
        <v>0.140873415174079</v>
      </c>
      <c r="Z12" s="1094">
        <v>0.140873415174079</v>
      </c>
      <c r="AA12" s="1094">
        <v>0.140873415174079</v>
      </c>
      <c r="AB12" s="1094">
        <v>0.140873415174079</v>
      </c>
      <c r="AC12" s="1094">
        <v>0.140873415174079</v>
      </c>
      <c r="AD12" s="1094">
        <v>0.140873415174079</v>
      </c>
      <c r="AE12" s="1094">
        <v>0.140873415174079</v>
      </c>
      <c r="AF12" s="1094">
        <v>0.140873415174079</v>
      </c>
      <c r="AG12" s="1094">
        <v>0.140873415174079</v>
      </c>
      <c r="AH12" s="1094">
        <v>0.140873415174079</v>
      </c>
      <c r="AI12" s="1094">
        <v>0.140873415174079</v>
      </c>
      <c r="AJ12" s="1094">
        <v>0.140873415174079</v>
      </c>
      <c r="AK12" s="1094">
        <v>0.140873415174079</v>
      </c>
      <c r="AL12" s="1094">
        <v>0.140873415174079</v>
      </c>
      <c r="AM12" s="1094">
        <v>0.140873415174079</v>
      </c>
      <c r="AN12" s="1094">
        <v>0.140873415174079</v>
      </c>
      <c r="AO12" s="1094">
        <v>0.140873415174079</v>
      </c>
      <c r="AP12" s="1094">
        <v>0.140873415174079</v>
      </c>
      <c r="AQ12" s="1094">
        <v>0.140873415174079</v>
      </c>
      <c r="AR12" s="1094">
        <v>0.140873415174079</v>
      </c>
      <c r="AS12" s="1094">
        <v>0.140873415174079</v>
      </c>
      <c r="AT12" s="1094">
        <v>0.140873415174079</v>
      </c>
      <c r="AU12" s="1094">
        <v>0.140873415174079</v>
      </c>
      <c r="AV12" s="1094">
        <v>0.140873415174079</v>
      </c>
      <c r="AW12" s="1094">
        <v>0.140873415174079</v>
      </c>
      <c r="AX12" s="1094">
        <v>0.140873415174079</v>
      </c>
      <c r="AY12" s="1094">
        <v>0.140873415174079</v>
      </c>
      <c r="AZ12" s="1094">
        <v>0.140873415174079</v>
      </c>
      <c r="BA12" s="1094">
        <v>0.140873415174079</v>
      </c>
      <c r="BB12" s="1094">
        <v>0.140873415174079</v>
      </c>
      <c r="BC12" s="1094">
        <v>0.140873415174079</v>
      </c>
      <c r="BD12" s="1094">
        <v>0.140873415174079</v>
      </c>
      <c r="BE12" s="1094">
        <v>0.140873415174079</v>
      </c>
      <c r="BF12" s="1094">
        <v>0.140873415174079</v>
      </c>
      <c r="BG12" s="1094">
        <v>0.140873415174079</v>
      </c>
      <c r="BH12" s="1094">
        <v>0.140873415174079</v>
      </c>
      <c r="BI12" s="1094">
        <v>0.140873415174079</v>
      </c>
      <c r="BJ12" s="1094">
        <v>0.140873415174079</v>
      </c>
      <c r="BK12" s="1094">
        <v>0.140873415174079</v>
      </c>
      <c r="BL12" s="1094">
        <v>0.140873415174079</v>
      </c>
      <c r="BM12" s="1094">
        <v>0.140873415174079</v>
      </c>
      <c r="BN12" s="1094">
        <v>0.140873415174079</v>
      </c>
      <c r="BO12" s="1094">
        <v>0.140873415174079</v>
      </c>
      <c r="BP12" s="1094">
        <v>0.140873415174079</v>
      </c>
      <c r="BQ12" s="1094">
        <v>0.140873415174079</v>
      </c>
      <c r="BR12" s="1094">
        <v>0.140873415174079</v>
      </c>
      <c r="BS12" s="1094">
        <v>0.140873415174079</v>
      </c>
      <c r="BT12" s="1094">
        <v>0.140873415174079</v>
      </c>
      <c r="BU12" s="1094">
        <v>0.140873415174079</v>
      </c>
      <c r="BV12" s="1094">
        <v>0.140873415174079</v>
      </c>
      <c r="BW12" s="1094">
        <v>0.140873415174079</v>
      </c>
      <c r="BX12" s="1094">
        <v>0.140873415174079</v>
      </c>
      <c r="BY12" s="1094">
        <v>0.140873415174079</v>
      </c>
      <c r="BZ12" s="1094">
        <v>0.140873415174079</v>
      </c>
      <c r="CA12" s="1094">
        <v>0.140873415174079</v>
      </c>
      <c r="CB12" s="1094">
        <v>0.140873415174079</v>
      </c>
      <c r="CC12" s="1094">
        <v>0.140873415174079</v>
      </c>
      <c r="CD12" s="1094">
        <v>0.140873415174079</v>
      </c>
      <c r="CE12" s="1094">
        <v>0.140873415174079</v>
      </c>
      <c r="CF12" s="1094">
        <v>0.140873415174079</v>
      </c>
      <c r="CG12" s="1094">
        <v>0.140873415174079</v>
      </c>
      <c r="CH12" s="1094">
        <v>0.140873415174079</v>
      </c>
      <c r="CI12" s="1094">
        <v>0.140873415174079</v>
      </c>
      <c r="CJ12" s="1094">
        <v>0.140873415174079</v>
      </c>
      <c r="CK12" s="1094">
        <v>0.140873415174079</v>
      </c>
      <c r="CL12" s="1094">
        <v>0.140873415174079</v>
      </c>
      <c r="CM12" s="1094">
        <v>0.140873415174079</v>
      </c>
      <c r="CN12" s="1094">
        <v>0.140873415174079</v>
      </c>
      <c r="CO12" s="1094">
        <v>0.140873415174079</v>
      </c>
      <c r="CP12" s="1094">
        <v>0.140873415174079</v>
      </c>
      <c r="CQ12" s="1094">
        <v>0.140873415174079</v>
      </c>
      <c r="CR12" s="1094">
        <v>0.140873415174079</v>
      </c>
      <c r="CS12" s="1094">
        <v>0.140873415174079</v>
      </c>
      <c r="CT12" s="1094">
        <v>0.140873415174079</v>
      </c>
      <c r="CU12" s="1094">
        <v>0.140873415174079</v>
      </c>
      <c r="CV12" s="1094">
        <v>0.140873415174079</v>
      </c>
      <c r="CW12" s="1094">
        <v>0.140873415174079</v>
      </c>
      <c r="CX12" s="1094">
        <v>0.140873415174079</v>
      </c>
      <c r="CY12" s="1094">
        <v>0.140873415174079</v>
      </c>
      <c r="CZ12" s="1094">
        <v>0.140873415174079</v>
      </c>
      <c r="DA12" s="1094">
        <v>0.140873415174079</v>
      </c>
      <c r="DB12" s="1094">
        <v>0.140873415174079</v>
      </c>
      <c r="DC12" s="1094">
        <v>11</v>
      </c>
      <c r="DD12" s="1094">
        <v>0.140873415174079</v>
      </c>
      <c r="DE12" s="1094">
        <v>11</v>
      </c>
      <c r="DF12" s="1094">
        <v>0.140873415174079</v>
      </c>
      <c r="DG12" s="1094">
        <v>16</v>
      </c>
      <c r="DH12" s="1094">
        <v>0.140873415174079</v>
      </c>
      <c r="DI12" s="1094">
        <v>6</v>
      </c>
      <c r="DJ12" s="1094">
        <v>0.140873415174079</v>
      </c>
      <c r="DK12" s="1094">
        <v>8</v>
      </c>
      <c r="DL12" s="1094">
        <v>0.140873415174079</v>
      </c>
      <c r="DM12" s="1094">
        <v>14</v>
      </c>
      <c r="DN12" s="1094">
        <v>0.140873415174079</v>
      </c>
      <c r="DO12" s="1094">
        <v>0.140873415174079</v>
      </c>
      <c r="DP12" s="1094">
        <v>0.140873415174079</v>
      </c>
      <c r="DQ12" s="1094">
        <v>0</v>
      </c>
      <c r="DR12" s="1094">
        <v>0.140873415174079</v>
      </c>
      <c r="DS12" s="1094">
        <v>0.140873415174079</v>
      </c>
      <c r="DT12" s="1094">
        <v>0.140873415174079</v>
      </c>
      <c r="DU12" s="1094">
        <v>0.140873415174079</v>
      </c>
      <c r="DV12" s="1094">
        <v>0.140873415174079</v>
      </c>
      <c r="DW12" s="1094">
        <v>0.140873415174079</v>
      </c>
      <c r="DX12" s="1094">
        <v>0.140873415174079</v>
      </c>
      <c r="DY12" s="1094">
        <v>0.140873415174079</v>
      </c>
      <c r="DZ12" s="1094">
        <v>0.140873415174079</v>
      </c>
    </row>
    <row r="13" spans="1:589" s="1054" customFormat="1" ht="34.5" customHeight="1" thickBot="1">
      <c r="A13" s="1053" t="s">
        <v>30</v>
      </c>
      <c r="B13" s="1052"/>
      <c r="C13" s="1090">
        <v>5040</v>
      </c>
      <c r="D13" s="1090">
        <v>5020</v>
      </c>
      <c r="E13" s="1090">
        <v>9991</v>
      </c>
      <c r="F13" s="1090">
        <v>4152</v>
      </c>
      <c r="G13" s="1090">
        <v>4715</v>
      </c>
      <c r="H13" s="1090">
        <v>9454</v>
      </c>
      <c r="I13" s="1090">
        <v>84</v>
      </c>
      <c r="J13" s="1090">
        <v>121</v>
      </c>
      <c r="K13" s="1090">
        <v>0</v>
      </c>
      <c r="L13" s="1089">
        <v>0</v>
      </c>
      <c r="M13" s="1090">
        <v>7</v>
      </c>
      <c r="N13" s="1089">
        <v>0.14087341517407928</v>
      </c>
      <c r="O13" s="1091">
        <v>7</v>
      </c>
      <c r="P13" s="1089">
        <v>7.0792880258899682E-2</v>
      </c>
      <c r="Q13" s="1090">
        <v>0</v>
      </c>
      <c r="R13" s="1089">
        <v>0</v>
      </c>
      <c r="S13" s="1090">
        <v>7</v>
      </c>
      <c r="T13" s="1089">
        <v>0.14992503748125938</v>
      </c>
      <c r="U13" s="1090">
        <v>7</v>
      </c>
      <c r="V13" s="1089">
        <v>7.4770348216193119E-2</v>
      </c>
      <c r="W13" s="1090">
        <v>0</v>
      </c>
      <c r="X13" s="1089">
        <v>0</v>
      </c>
      <c r="Y13" s="1090">
        <v>0</v>
      </c>
      <c r="Z13" s="1089">
        <v>0</v>
      </c>
      <c r="AA13" s="1091">
        <v>0</v>
      </c>
      <c r="AB13" s="1089">
        <v>0</v>
      </c>
      <c r="AC13" s="1090">
        <v>0</v>
      </c>
      <c r="AD13" s="1089">
        <v>0</v>
      </c>
      <c r="AE13" s="1090">
        <v>0</v>
      </c>
      <c r="AF13" s="1092">
        <v>0</v>
      </c>
      <c r="AG13" s="1090">
        <v>0</v>
      </c>
      <c r="AH13" s="1089">
        <v>0</v>
      </c>
      <c r="AI13" s="1090">
        <v>0</v>
      </c>
      <c r="AJ13" s="1089">
        <v>0</v>
      </c>
      <c r="AK13" s="1090">
        <v>0</v>
      </c>
      <c r="AL13" s="1089">
        <v>0</v>
      </c>
      <c r="AM13" s="1090">
        <v>0</v>
      </c>
      <c r="AN13" s="1089">
        <v>0</v>
      </c>
      <c r="AO13" s="1090">
        <v>0</v>
      </c>
      <c r="AP13" s="1089">
        <v>0</v>
      </c>
      <c r="AQ13" s="1090">
        <v>0</v>
      </c>
      <c r="AR13" s="1089">
        <v>0</v>
      </c>
      <c r="AS13" s="1090">
        <v>0</v>
      </c>
      <c r="AT13" s="1089">
        <v>0</v>
      </c>
      <c r="AU13" s="1090">
        <v>0</v>
      </c>
      <c r="AV13" s="1089">
        <v>0</v>
      </c>
      <c r="AW13" s="1090">
        <v>0</v>
      </c>
      <c r="AX13" s="1089">
        <v>0</v>
      </c>
      <c r="AY13" s="1090">
        <v>0</v>
      </c>
      <c r="AZ13" s="1089">
        <v>0</v>
      </c>
      <c r="BA13" s="1090">
        <v>0</v>
      </c>
      <c r="BB13" s="1089">
        <v>0</v>
      </c>
      <c r="BC13" s="1090">
        <v>1</v>
      </c>
      <c r="BD13" s="1089">
        <v>2.1417862497322766E-2</v>
      </c>
      <c r="BE13" s="1090">
        <v>1</v>
      </c>
      <c r="BF13" s="1089">
        <v>1.0681478316599017E-2</v>
      </c>
      <c r="BG13" s="1090">
        <v>0</v>
      </c>
      <c r="BH13" s="1089">
        <v>0</v>
      </c>
      <c r="BI13" s="1090">
        <v>0</v>
      </c>
      <c r="BJ13" s="1089">
        <v>0</v>
      </c>
      <c r="BK13" s="1090">
        <v>0</v>
      </c>
      <c r="BL13" s="1089">
        <v>0</v>
      </c>
      <c r="BM13" s="1090">
        <v>0</v>
      </c>
      <c r="BN13" s="1089">
        <v>0</v>
      </c>
      <c r="BO13" s="1090">
        <v>0</v>
      </c>
      <c r="BP13" s="1089">
        <v>0</v>
      </c>
      <c r="BQ13" s="1090">
        <v>0</v>
      </c>
      <c r="BR13" s="1089">
        <v>0</v>
      </c>
      <c r="BS13" s="1090">
        <v>178</v>
      </c>
      <c r="BT13" s="1089">
        <v>3.5685645549318363</v>
      </c>
      <c r="BU13" s="1090">
        <v>1</v>
      </c>
      <c r="BV13" s="1089">
        <v>2.0124773596297042E-2</v>
      </c>
      <c r="BW13" s="1090">
        <v>179</v>
      </c>
      <c r="BX13" s="1089">
        <v>1.810275080906149</v>
      </c>
      <c r="BY13" s="1090">
        <v>407</v>
      </c>
      <c r="BZ13" s="1089">
        <v>9.9123234291281044</v>
      </c>
      <c r="CA13" s="1090">
        <v>0</v>
      </c>
      <c r="CB13" s="1089">
        <v>0</v>
      </c>
      <c r="CC13" s="1090">
        <v>393</v>
      </c>
      <c r="CD13" s="1089">
        <v>4.1978209784234135</v>
      </c>
      <c r="CE13" s="1090">
        <v>0</v>
      </c>
      <c r="CF13" s="1089">
        <v>0</v>
      </c>
      <c r="CG13" s="1090">
        <v>0</v>
      </c>
      <c r="CH13" s="1089">
        <v>0</v>
      </c>
      <c r="CI13" s="1090">
        <v>0</v>
      </c>
      <c r="CJ13" s="1089">
        <v>0</v>
      </c>
      <c r="CK13" s="1090">
        <v>0</v>
      </c>
      <c r="CL13" s="1089">
        <v>0</v>
      </c>
      <c r="CM13" s="1090">
        <v>0</v>
      </c>
      <c r="CN13" s="1089">
        <v>0</v>
      </c>
      <c r="CO13" s="1090">
        <v>0</v>
      </c>
      <c r="CP13" s="1089">
        <v>0</v>
      </c>
      <c r="CQ13" s="1090">
        <v>1</v>
      </c>
      <c r="CR13" s="1089">
        <v>2.0048115477145148E-2</v>
      </c>
      <c r="CS13" s="1090">
        <v>0</v>
      </c>
      <c r="CT13" s="1089">
        <v>0</v>
      </c>
      <c r="CU13" s="1091">
        <v>1</v>
      </c>
      <c r="CV13" s="1089">
        <v>1.0113268608414241E-2</v>
      </c>
      <c r="CW13" s="1090">
        <v>0</v>
      </c>
      <c r="CX13" s="1089">
        <v>0</v>
      </c>
      <c r="CY13" s="1090">
        <v>0</v>
      </c>
      <c r="CZ13" s="1089">
        <v>0</v>
      </c>
      <c r="DA13" s="1090">
        <v>0</v>
      </c>
      <c r="DB13" s="1089">
        <v>0</v>
      </c>
      <c r="DC13" s="1090">
        <v>732</v>
      </c>
      <c r="DD13" s="1089">
        <v>14.67522052927025</v>
      </c>
      <c r="DE13" s="1090">
        <v>937</v>
      </c>
      <c r="DF13" s="1089">
        <v>18.856912859730329</v>
      </c>
      <c r="DG13" s="1090">
        <v>1667</v>
      </c>
      <c r="DH13" s="1089">
        <v>16.858818770226538</v>
      </c>
      <c r="DI13" s="1090">
        <v>270</v>
      </c>
      <c r="DJ13" s="1089">
        <v>6.5757428153921094</v>
      </c>
      <c r="DK13" s="1090">
        <v>286</v>
      </c>
      <c r="DL13" s="1089">
        <v>6.125508674234311</v>
      </c>
      <c r="DM13" s="1090">
        <v>551</v>
      </c>
      <c r="DN13" s="1089">
        <v>5.8854945524460582</v>
      </c>
      <c r="DO13" s="1090">
        <v>6</v>
      </c>
      <c r="DP13" s="1089">
        <v>0.12028869286287089</v>
      </c>
      <c r="DQ13" s="1090">
        <v>5</v>
      </c>
      <c r="DR13" s="1089">
        <v>0.1006238679814852</v>
      </c>
      <c r="DS13" s="1090">
        <v>10</v>
      </c>
      <c r="DT13" s="1089">
        <v>0.10113268608414239</v>
      </c>
      <c r="DU13" s="1090">
        <v>9</v>
      </c>
      <c r="DV13" s="1089">
        <v>0.219191427179737</v>
      </c>
      <c r="DW13" s="1090">
        <v>6</v>
      </c>
      <c r="DX13" s="1089">
        <v>0.1285071749839366</v>
      </c>
      <c r="DY13" s="1090">
        <v>15</v>
      </c>
      <c r="DZ13" s="1089">
        <v>0.16022217474898526</v>
      </c>
      <c r="EA13" s="1038"/>
      <c r="EB13" s="1038"/>
      <c r="EC13" s="1038"/>
      <c r="ED13" s="1038"/>
      <c r="EE13" s="1038"/>
      <c r="EF13" s="1038"/>
      <c r="EG13" s="1038"/>
      <c r="EH13" s="1038"/>
      <c r="EI13" s="1038"/>
      <c r="EJ13" s="1038"/>
      <c r="EK13" s="1038"/>
      <c r="EL13" s="1038"/>
      <c r="EM13" s="1038"/>
      <c r="EN13" s="1038"/>
      <c r="EO13" s="1038"/>
      <c r="EP13" s="1038"/>
      <c r="EQ13" s="1038"/>
      <c r="ER13" s="1038"/>
      <c r="ES13" s="1038"/>
      <c r="ET13" s="1038"/>
      <c r="EU13" s="1038"/>
      <c r="EV13" s="1038"/>
      <c r="EW13" s="1038"/>
      <c r="EX13" s="1038"/>
      <c r="EY13" s="1038"/>
      <c r="EZ13" s="1038"/>
      <c r="FA13" s="1038"/>
      <c r="FB13" s="1038"/>
      <c r="FC13" s="1038"/>
      <c r="FD13" s="1038"/>
      <c r="FE13" s="1038"/>
      <c r="FF13" s="1038"/>
      <c r="FG13" s="1038"/>
      <c r="FH13" s="1038"/>
      <c r="FI13" s="1038"/>
      <c r="FJ13" s="1038"/>
      <c r="FK13" s="1038"/>
      <c r="FL13" s="1038"/>
      <c r="FM13" s="1038"/>
      <c r="FN13" s="1038"/>
      <c r="FO13" s="1038"/>
      <c r="FP13" s="1038"/>
      <c r="FQ13" s="1038"/>
      <c r="FR13" s="1038"/>
      <c r="FS13" s="1038"/>
      <c r="FT13" s="1038"/>
      <c r="FU13" s="1038"/>
      <c r="FV13" s="1038"/>
      <c r="FW13" s="1038"/>
      <c r="FX13" s="1038"/>
      <c r="FY13" s="1038"/>
      <c r="FZ13" s="1038"/>
      <c r="GA13" s="1038"/>
      <c r="GB13" s="1038"/>
      <c r="GC13" s="1038"/>
      <c r="GD13" s="1038"/>
      <c r="GE13" s="1038"/>
      <c r="GF13" s="1038"/>
      <c r="GG13" s="1038"/>
      <c r="GH13" s="1038"/>
      <c r="GI13" s="1038"/>
      <c r="GJ13" s="1038"/>
      <c r="GK13" s="1038"/>
      <c r="GL13" s="1038"/>
      <c r="GM13" s="1038"/>
      <c r="GN13" s="1038"/>
      <c r="GO13" s="1038"/>
      <c r="GP13" s="1038"/>
      <c r="GQ13" s="1038"/>
      <c r="GR13" s="1038"/>
      <c r="GS13" s="1038"/>
      <c r="GT13" s="1038"/>
      <c r="GU13" s="1038"/>
      <c r="GV13" s="1038"/>
      <c r="GW13" s="1038"/>
      <c r="GX13" s="1038"/>
      <c r="GY13" s="1038"/>
      <c r="GZ13" s="1038"/>
      <c r="HA13" s="1038"/>
      <c r="HB13" s="1038"/>
      <c r="HC13" s="1038"/>
      <c r="HD13" s="1038"/>
      <c r="HE13" s="1038"/>
      <c r="HF13" s="1038"/>
      <c r="HG13" s="1038"/>
      <c r="HH13" s="1038"/>
      <c r="HI13" s="1038"/>
      <c r="HJ13" s="1038"/>
      <c r="HK13" s="1038"/>
      <c r="HL13" s="1038"/>
      <c r="HM13" s="1038"/>
      <c r="HN13" s="1038"/>
      <c r="HO13" s="1038"/>
      <c r="HP13" s="1038"/>
      <c r="HQ13" s="1038"/>
      <c r="HR13" s="1038"/>
      <c r="HS13" s="1038"/>
      <c r="HT13" s="1038"/>
      <c r="HU13" s="1038"/>
      <c r="HV13" s="1038"/>
      <c r="HW13" s="1038"/>
      <c r="HX13" s="1038"/>
      <c r="HY13" s="1038"/>
      <c r="HZ13" s="1038"/>
      <c r="IA13" s="1038"/>
      <c r="IB13" s="1038"/>
      <c r="IC13" s="1038"/>
      <c r="ID13" s="1038"/>
      <c r="IE13" s="1038"/>
      <c r="IF13" s="1038"/>
      <c r="IG13" s="1038"/>
      <c r="IH13" s="1038"/>
      <c r="II13" s="1038"/>
      <c r="IJ13" s="1038"/>
      <c r="IK13" s="1038"/>
      <c r="IL13" s="1038"/>
      <c r="IM13" s="1038"/>
      <c r="IN13" s="1038"/>
      <c r="IO13" s="1038"/>
      <c r="IP13" s="1038"/>
      <c r="IQ13" s="1038"/>
      <c r="IR13" s="1038"/>
      <c r="IS13" s="1038"/>
      <c r="IT13" s="1038"/>
      <c r="IU13" s="1038"/>
      <c r="IV13" s="1038"/>
      <c r="IW13" s="1038"/>
      <c r="IX13" s="1038"/>
      <c r="IY13" s="1038"/>
      <c r="IZ13" s="1038"/>
      <c r="JA13" s="1038"/>
      <c r="JB13" s="1038"/>
      <c r="JC13" s="1038"/>
      <c r="JD13" s="1038"/>
      <c r="JE13" s="1038"/>
      <c r="JF13" s="1038"/>
      <c r="JG13" s="1038"/>
      <c r="JH13" s="1038"/>
      <c r="JI13" s="1038"/>
      <c r="JJ13" s="1038"/>
      <c r="JK13" s="1038"/>
      <c r="JL13" s="1038"/>
      <c r="JM13" s="1038"/>
      <c r="JN13" s="1038"/>
      <c r="JO13" s="1038"/>
      <c r="JP13" s="1038"/>
      <c r="JQ13" s="1038"/>
      <c r="JR13" s="1038"/>
      <c r="JS13" s="1038"/>
      <c r="JT13" s="1038"/>
      <c r="JU13" s="1038"/>
      <c r="JV13" s="1038"/>
      <c r="JW13" s="1038"/>
      <c r="JX13" s="1038"/>
      <c r="JY13" s="1038"/>
      <c r="JZ13" s="1038"/>
      <c r="KA13" s="1038"/>
      <c r="KB13" s="1038"/>
      <c r="KC13" s="1038"/>
      <c r="KD13" s="1038"/>
      <c r="KE13" s="1038"/>
      <c r="KF13" s="1038"/>
      <c r="KG13" s="1038"/>
      <c r="KH13" s="1038"/>
      <c r="KI13" s="1038"/>
      <c r="KJ13" s="1038"/>
      <c r="KK13" s="1038"/>
      <c r="KL13" s="1038"/>
      <c r="KM13" s="1038"/>
      <c r="KN13" s="1038"/>
      <c r="KO13" s="1038"/>
      <c r="KP13" s="1038"/>
      <c r="KQ13" s="1038"/>
      <c r="KR13" s="1038"/>
      <c r="KS13" s="1038"/>
      <c r="KT13" s="1038"/>
      <c r="KU13" s="1038"/>
      <c r="KV13" s="1038"/>
      <c r="KW13" s="1038"/>
      <c r="KX13" s="1038"/>
      <c r="KY13" s="1038"/>
      <c r="KZ13" s="1038"/>
      <c r="LA13" s="1038"/>
      <c r="LB13" s="1038"/>
      <c r="LC13" s="1038"/>
      <c r="LD13" s="1038"/>
      <c r="LE13" s="1038"/>
      <c r="LF13" s="1038"/>
      <c r="LG13" s="1038"/>
      <c r="LH13" s="1038"/>
      <c r="LI13" s="1038"/>
      <c r="LJ13" s="1038"/>
      <c r="LK13" s="1038"/>
      <c r="LL13" s="1038"/>
      <c r="LM13" s="1038"/>
      <c r="LN13" s="1038"/>
      <c r="LO13" s="1038"/>
      <c r="LP13" s="1038"/>
      <c r="LQ13" s="1038"/>
      <c r="LR13" s="1038"/>
      <c r="LS13" s="1038"/>
      <c r="LT13" s="1038"/>
      <c r="LU13" s="1038"/>
      <c r="LV13" s="1038"/>
      <c r="LW13" s="1038"/>
      <c r="LX13" s="1038"/>
      <c r="LY13" s="1038"/>
      <c r="LZ13" s="1038"/>
      <c r="MA13" s="1038"/>
      <c r="MB13" s="1038"/>
      <c r="MC13" s="1038"/>
      <c r="MD13" s="1038"/>
      <c r="ME13" s="1038"/>
      <c r="MF13" s="1038"/>
      <c r="MG13" s="1038"/>
      <c r="MH13" s="1038"/>
      <c r="MI13" s="1038"/>
      <c r="MJ13" s="1038"/>
      <c r="MK13" s="1038"/>
      <c r="ML13" s="1038"/>
      <c r="MM13" s="1038"/>
      <c r="MN13" s="1038"/>
      <c r="MO13" s="1038"/>
      <c r="MP13" s="1038"/>
      <c r="MQ13" s="1038"/>
      <c r="MR13" s="1038"/>
      <c r="MS13" s="1038"/>
      <c r="MT13" s="1038"/>
      <c r="MU13" s="1038"/>
      <c r="MV13" s="1038"/>
      <c r="MW13" s="1038"/>
      <c r="MX13" s="1038"/>
      <c r="MY13" s="1038"/>
      <c r="MZ13" s="1038"/>
      <c r="NA13" s="1038"/>
      <c r="NB13" s="1038"/>
      <c r="NC13" s="1038"/>
      <c r="ND13" s="1038"/>
      <c r="NE13" s="1038"/>
      <c r="NF13" s="1038"/>
      <c r="NG13" s="1038"/>
      <c r="NH13" s="1038"/>
      <c r="NI13" s="1038"/>
      <c r="NJ13" s="1038"/>
      <c r="NK13" s="1038"/>
      <c r="NL13" s="1038"/>
      <c r="NM13" s="1038"/>
      <c r="NN13" s="1038"/>
      <c r="NO13" s="1038"/>
      <c r="NP13" s="1038"/>
      <c r="NQ13" s="1038"/>
      <c r="NR13" s="1038"/>
      <c r="NS13" s="1038"/>
      <c r="NT13" s="1038"/>
      <c r="NU13" s="1038"/>
      <c r="NV13" s="1038"/>
      <c r="NW13" s="1038"/>
      <c r="NX13" s="1038"/>
      <c r="NY13" s="1038"/>
      <c r="NZ13" s="1038"/>
      <c r="OA13" s="1038"/>
      <c r="OB13" s="1038"/>
      <c r="OC13" s="1038"/>
      <c r="OD13" s="1038"/>
      <c r="OE13" s="1038"/>
      <c r="OF13" s="1038"/>
      <c r="OG13" s="1038"/>
      <c r="OH13" s="1038"/>
      <c r="OI13" s="1038"/>
      <c r="OJ13" s="1038"/>
      <c r="OK13" s="1038"/>
      <c r="OL13" s="1038"/>
      <c r="OM13" s="1038"/>
      <c r="ON13" s="1038"/>
      <c r="OO13" s="1038"/>
      <c r="OP13" s="1038"/>
      <c r="OQ13" s="1038"/>
      <c r="OR13" s="1038"/>
      <c r="OS13" s="1038"/>
      <c r="OT13" s="1038"/>
      <c r="OU13" s="1038"/>
      <c r="OV13" s="1038"/>
      <c r="OW13" s="1038"/>
      <c r="OX13" s="1038"/>
      <c r="OY13" s="1038"/>
      <c r="OZ13" s="1038"/>
      <c r="PA13" s="1038"/>
      <c r="PB13" s="1038"/>
      <c r="PC13" s="1038"/>
      <c r="PD13" s="1038"/>
      <c r="PE13" s="1038"/>
      <c r="PF13" s="1038"/>
      <c r="PG13" s="1038"/>
      <c r="PH13" s="1038"/>
      <c r="PI13" s="1038"/>
      <c r="PJ13" s="1038"/>
      <c r="PK13" s="1038"/>
      <c r="PL13" s="1038"/>
      <c r="PM13" s="1038"/>
      <c r="PN13" s="1038"/>
      <c r="PO13" s="1038"/>
      <c r="PP13" s="1038"/>
      <c r="PQ13" s="1038"/>
      <c r="PR13" s="1038"/>
      <c r="PS13" s="1038"/>
      <c r="PT13" s="1038"/>
      <c r="PU13" s="1038"/>
      <c r="PV13" s="1038"/>
      <c r="PW13" s="1038"/>
      <c r="PX13" s="1038"/>
      <c r="PY13" s="1038"/>
      <c r="PZ13" s="1038"/>
      <c r="QA13" s="1038"/>
      <c r="QB13" s="1038"/>
      <c r="QC13" s="1038"/>
      <c r="QD13" s="1038"/>
      <c r="QE13" s="1038"/>
      <c r="QF13" s="1038"/>
      <c r="QG13" s="1038"/>
      <c r="QH13" s="1038"/>
      <c r="QI13" s="1038"/>
      <c r="QJ13" s="1038"/>
      <c r="QK13" s="1038"/>
      <c r="QL13" s="1038"/>
      <c r="QM13" s="1038"/>
      <c r="QN13" s="1038"/>
      <c r="QO13" s="1038"/>
      <c r="QP13" s="1038"/>
      <c r="QQ13" s="1038"/>
      <c r="QR13" s="1038"/>
      <c r="QS13" s="1038"/>
      <c r="QT13" s="1038"/>
      <c r="QU13" s="1038"/>
      <c r="QV13" s="1038"/>
      <c r="QW13" s="1038"/>
      <c r="QX13" s="1038"/>
      <c r="QY13" s="1038"/>
      <c r="QZ13" s="1038"/>
      <c r="RA13" s="1038"/>
      <c r="RB13" s="1038"/>
      <c r="RC13" s="1038"/>
      <c r="RD13" s="1038"/>
      <c r="RE13" s="1038"/>
      <c r="RF13" s="1038"/>
      <c r="RG13" s="1038"/>
      <c r="RH13" s="1038"/>
      <c r="RI13" s="1038"/>
      <c r="RJ13" s="1038"/>
      <c r="RK13" s="1038"/>
      <c r="RL13" s="1038"/>
      <c r="RM13" s="1038"/>
      <c r="RN13" s="1038"/>
      <c r="RO13" s="1038"/>
      <c r="RP13" s="1038"/>
      <c r="RQ13" s="1038"/>
      <c r="RR13" s="1038"/>
      <c r="RS13" s="1038"/>
      <c r="RT13" s="1038"/>
      <c r="RU13" s="1038"/>
      <c r="RV13" s="1038"/>
      <c r="RW13" s="1038"/>
      <c r="RX13" s="1038"/>
      <c r="RY13" s="1038"/>
      <c r="RZ13" s="1038"/>
      <c r="SA13" s="1038"/>
      <c r="SB13" s="1038"/>
      <c r="SC13" s="1038"/>
      <c r="SD13" s="1038"/>
      <c r="SE13" s="1038"/>
      <c r="SF13" s="1038"/>
      <c r="SG13" s="1038"/>
      <c r="SH13" s="1038"/>
      <c r="SI13" s="1038"/>
      <c r="SJ13" s="1038"/>
      <c r="SK13" s="1038"/>
      <c r="SL13" s="1038"/>
      <c r="SM13" s="1038"/>
      <c r="SN13" s="1038"/>
    </row>
    <row r="14" spans="1:589" s="1054" customFormat="1" ht="35.1" customHeight="1" thickBot="1">
      <c r="A14" s="1053" t="s">
        <v>30</v>
      </c>
      <c r="B14" s="1052" t="s">
        <v>678</v>
      </c>
      <c r="C14" s="1088">
        <v>264.572</v>
      </c>
      <c r="D14" s="1088">
        <v>267.31599999999997</v>
      </c>
      <c r="E14" s="1086">
        <v>531.88799999999992</v>
      </c>
      <c r="F14" s="1088">
        <v>230.09599999999998</v>
      </c>
      <c r="G14" s="1088">
        <v>224.10999999999999</v>
      </c>
      <c r="H14" s="1086">
        <v>454.20599999999996</v>
      </c>
      <c r="I14" s="1087">
        <v>5</v>
      </c>
      <c r="J14" s="1087">
        <v>0</v>
      </c>
      <c r="K14" s="1074">
        <v>0</v>
      </c>
      <c r="L14" s="1083">
        <v>0</v>
      </c>
      <c r="M14" s="1074">
        <v>5</v>
      </c>
      <c r="N14" s="1044">
        <v>1.8704454652920139</v>
      </c>
      <c r="O14" s="1084">
        <v>0</v>
      </c>
      <c r="P14" s="1044">
        <v>0</v>
      </c>
      <c r="Q14" s="1074">
        <v>0</v>
      </c>
      <c r="R14" s="1083">
        <v>0</v>
      </c>
      <c r="S14" s="1074">
        <v>4</v>
      </c>
      <c r="T14" s="1044">
        <v>1.784837802864665</v>
      </c>
      <c r="U14" s="1074">
        <v>0</v>
      </c>
      <c r="V14" s="1044">
        <v>0</v>
      </c>
      <c r="W14" s="1074">
        <v>0</v>
      </c>
      <c r="X14" s="1083">
        <v>0</v>
      </c>
      <c r="Y14" s="1074">
        <v>0</v>
      </c>
      <c r="Z14" s="1044">
        <v>0</v>
      </c>
      <c r="AA14" s="1084">
        <v>0</v>
      </c>
      <c r="AB14" s="1044">
        <v>0</v>
      </c>
      <c r="AC14" s="1074">
        <v>0</v>
      </c>
      <c r="AD14" s="1083">
        <v>0</v>
      </c>
      <c r="AE14" s="1074">
        <v>0</v>
      </c>
      <c r="AF14" s="1049">
        <v>0</v>
      </c>
      <c r="AG14" s="1074">
        <v>0</v>
      </c>
      <c r="AH14" s="1044">
        <v>0</v>
      </c>
      <c r="AI14" s="1074">
        <v>0</v>
      </c>
      <c r="AJ14" s="1083">
        <v>0</v>
      </c>
      <c r="AK14" s="1074">
        <v>0</v>
      </c>
      <c r="AL14" s="1044">
        <v>0</v>
      </c>
      <c r="AM14" s="1074">
        <v>0</v>
      </c>
      <c r="AN14" s="1044">
        <v>0</v>
      </c>
      <c r="AO14" s="1074">
        <v>0</v>
      </c>
      <c r="AP14" s="1083">
        <v>0</v>
      </c>
      <c r="AQ14" s="1074">
        <v>0</v>
      </c>
      <c r="AR14" s="1044">
        <v>0</v>
      </c>
      <c r="AS14" s="1074">
        <v>0</v>
      </c>
      <c r="AT14" s="1044">
        <v>0</v>
      </c>
      <c r="AU14" s="1074">
        <v>0</v>
      </c>
      <c r="AV14" s="1083">
        <v>0</v>
      </c>
      <c r="AW14" s="1074">
        <v>0</v>
      </c>
      <c r="AX14" s="1044">
        <v>0</v>
      </c>
      <c r="AY14" s="1074">
        <v>0</v>
      </c>
      <c r="AZ14" s="1044">
        <v>0</v>
      </c>
      <c r="BA14" s="1074">
        <v>0</v>
      </c>
      <c r="BB14" s="1083">
        <v>0</v>
      </c>
      <c r="BC14" s="1074">
        <v>0</v>
      </c>
      <c r="BD14" s="1044">
        <v>0</v>
      </c>
      <c r="BE14" s="1074">
        <v>0</v>
      </c>
      <c r="BF14" s="1086">
        <v>0</v>
      </c>
      <c r="BG14" s="1074">
        <v>0</v>
      </c>
      <c r="BH14" s="1083">
        <v>0</v>
      </c>
      <c r="BI14" s="1074">
        <v>0</v>
      </c>
      <c r="BJ14" s="1044">
        <v>0</v>
      </c>
      <c r="BK14" s="1074">
        <v>0</v>
      </c>
      <c r="BL14" s="1044">
        <v>0</v>
      </c>
      <c r="BM14" s="1074">
        <v>0</v>
      </c>
      <c r="BN14" s="1083">
        <v>0</v>
      </c>
      <c r="BO14" s="1074">
        <v>0</v>
      </c>
      <c r="BP14" s="1044">
        <v>0</v>
      </c>
      <c r="BQ14" s="1074">
        <v>0</v>
      </c>
      <c r="BR14" s="1044">
        <v>0</v>
      </c>
      <c r="BS14" s="1074">
        <v>28</v>
      </c>
      <c r="BT14" s="1085">
        <v>10.583130489998942</v>
      </c>
      <c r="BU14" s="1074">
        <v>0</v>
      </c>
      <c r="BV14" s="1044">
        <v>0</v>
      </c>
      <c r="BW14" s="1074">
        <v>28</v>
      </c>
      <c r="BX14" s="1044">
        <v>5.2642661612971162</v>
      </c>
      <c r="BY14" s="1074">
        <v>66</v>
      </c>
      <c r="BZ14" s="1083">
        <v>28.683679855364719</v>
      </c>
      <c r="CA14" s="1074">
        <v>0</v>
      </c>
      <c r="CB14" s="1044">
        <v>0</v>
      </c>
      <c r="CC14" s="1074">
        <v>66</v>
      </c>
      <c r="CD14" s="1044">
        <v>14.530851640004757</v>
      </c>
      <c r="CE14" s="1074">
        <v>0</v>
      </c>
      <c r="CF14" s="1083">
        <v>0</v>
      </c>
      <c r="CG14" s="1074">
        <v>0</v>
      </c>
      <c r="CH14" s="1044">
        <v>0</v>
      </c>
      <c r="CI14" s="1074">
        <v>0</v>
      </c>
      <c r="CJ14" s="1044">
        <v>0</v>
      </c>
      <c r="CK14" s="1074">
        <v>0</v>
      </c>
      <c r="CL14" s="1083">
        <v>0</v>
      </c>
      <c r="CM14" s="1074">
        <v>0</v>
      </c>
      <c r="CN14" s="1044">
        <v>0</v>
      </c>
      <c r="CO14" s="1074">
        <v>0</v>
      </c>
      <c r="CP14" s="1044">
        <v>0</v>
      </c>
      <c r="CQ14" s="1074">
        <v>0</v>
      </c>
      <c r="CR14" s="1083">
        <v>0</v>
      </c>
      <c r="CS14" s="1074">
        <v>0</v>
      </c>
      <c r="CT14" s="1044">
        <v>0</v>
      </c>
      <c r="CU14" s="1084">
        <v>0</v>
      </c>
      <c r="CV14" s="1044">
        <v>0</v>
      </c>
      <c r="CW14" s="1074">
        <v>0</v>
      </c>
      <c r="CX14" s="1083">
        <v>0</v>
      </c>
      <c r="CY14" s="1074">
        <v>0</v>
      </c>
      <c r="CZ14" s="1044">
        <v>0</v>
      </c>
      <c r="DA14" s="1074">
        <v>0</v>
      </c>
      <c r="DB14" s="1044">
        <v>0</v>
      </c>
      <c r="DC14" s="1082">
        <v>3</v>
      </c>
      <c r="DD14" s="1081">
        <v>1.1339068382141724</v>
      </c>
      <c r="DE14" s="1082">
        <v>6</v>
      </c>
      <c r="DF14" s="1081">
        <v>2.2445345583504173</v>
      </c>
      <c r="DG14" s="1080">
        <v>9</v>
      </c>
      <c r="DH14" s="1079">
        <v>1.6920855518455018</v>
      </c>
      <c r="DI14" s="1074">
        <v>2</v>
      </c>
      <c r="DJ14" s="1075">
        <v>0.86920241985953706</v>
      </c>
      <c r="DK14" s="1078">
        <v>5</v>
      </c>
      <c r="DL14" s="1039">
        <v>2.2310472535808308</v>
      </c>
      <c r="DM14" s="1077">
        <v>7</v>
      </c>
      <c r="DN14" s="1076">
        <v>1.5411509315156562</v>
      </c>
      <c r="DO14" s="1074">
        <v>0</v>
      </c>
      <c r="DP14" s="1075">
        <v>0</v>
      </c>
      <c r="DQ14" s="1074">
        <v>0</v>
      </c>
      <c r="DR14" s="1039">
        <v>0</v>
      </c>
      <c r="DS14" s="1073">
        <v>0</v>
      </c>
      <c r="DT14" s="1039">
        <v>0</v>
      </c>
      <c r="DU14" s="1074">
        <v>0</v>
      </c>
      <c r="DV14" s="1075">
        <v>0</v>
      </c>
      <c r="DW14" s="1074">
        <v>0</v>
      </c>
      <c r="DX14" s="1039"/>
      <c r="DY14" s="1073">
        <v>0</v>
      </c>
      <c r="DZ14" s="1039">
        <v>0</v>
      </c>
      <c r="EA14" s="1038"/>
      <c r="EB14" s="1038"/>
      <c r="EC14" s="1038"/>
      <c r="ED14" s="1038"/>
      <c r="EE14" s="1038"/>
      <c r="EF14" s="1038"/>
      <c r="EG14" s="1038"/>
      <c r="EH14" s="1038"/>
      <c r="EI14" s="1038"/>
      <c r="EJ14" s="1038"/>
      <c r="EK14" s="1038"/>
      <c r="EL14" s="1038"/>
      <c r="EM14" s="1038"/>
      <c r="EN14" s="1038"/>
      <c r="EO14" s="1038"/>
      <c r="EP14" s="1038"/>
      <c r="EQ14" s="1038"/>
      <c r="ER14" s="1038"/>
      <c r="ES14" s="1038"/>
      <c r="ET14" s="1038"/>
      <c r="EU14" s="1038"/>
      <c r="EV14" s="1038"/>
      <c r="EW14" s="1038"/>
      <c r="EX14" s="1038"/>
      <c r="EY14" s="1038"/>
      <c r="EZ14" s="1038"/>
      <c r="FA14" s="1038"/>
      <c r="FB14" s="1038"/>
      <c r="FC14" s="1038"/>
      <c r="FD14" s="1038"/>
      <c r="FE14" s="1038"/>
      <c r="FF14" s="1038"/>
      <c r="FG14" s="1038"/>
      <c r="FH14" s="1038"/>
      <c r="FI14" s="1038"/>
      <c r="FJ14" s="1038"/>
      <c r="FK14" s="1038"/>
      <c r="FL14" s="1038"/>
      <c r="FM14" s="1038"/>
      <c r="FN14" s="1038"/>
      <c r="FO14" s="1038"/>
      <c r="FP14" s="1038"/>
      <c r="FQ14" s="1038"/>
      <c r="FR14" s="1038"/>
      <c r="FS14" s="1038"/>
      <c r="FT14" s="1038"/>
      <c r="FU14" s="1038"/>
      <c r="FV14" s="1038"/>
      <c r="FW14" s="1038"/>
      <c r="FX14" s="1038"/>
      <c r="FY14" s="1038"/>
      <c r="FZ14" s="1038"/>
      <c r="GA14" s="1038"/>
      <c r="GB14" s="1038"/>
      <c r="GC14" s="1038"/>
      <c r="GD14" s="1038"/>
      <c r="GE14" s="1038"/>
      <c r="GF14" s="1038"/>
      <c r="GG14" s="1038"/>
      <c r="GH14" s="1038"/>
      <c r="GI14" s="1038"/>
      <c r="GJ14" s="1038"/>
      <c r="GK14" s="1038"/>
      <c r="GL14" s="1038"/>
      <c r="GM14" s="1038"/>
      <c r="GN14" s="1038"/>
      <c r="GO14" s="1038"/>
      <c r="GP14" s="1038"/>
      <c r="GQ14" s="1038"/>
      <c r="GR14" s="1038"/>
      <c r="GS14" s="1038"/>
      <c r="GT14" s="1038"/>
      <c r="GU14" s="1038"/>
      <c r="GV14" s="1038"/>
      <c r="GW14" s="1038"/>
      <c r="GX14" s="1038"/>
      <c r="GY14" s="1038"/>
      <c r="GZ14" s="1038"/>
      <c r="HA14" s="1038"/>
      <c r="HB14" s="1038"/>
      <c r="HC14" s="1038"/>
      <c r="HD14" s="1038"/>
      <c r="HE14" s="1038"/>
      <c r="HF14" s="1038"/>
      <c r="HG14" s="1038"/>
      <c r="HH14" s="1038"/>
      <c r="HI14" s="1038"/>
      <c r="HJ14" s="1038"/>
      <c r="HK14" s="1038"/>
      <c r="HL14" s="1038"/>
      <c r="HM14" s="1038"/>
      <c r="HN14" s="1038"/>
      <c r="HO14" s="1038"/>
      <c r="HP14" s="1038"/>
      <c r="HQ14" s="1038"/>
      <c r="HR14" s="1038"/>
      <c r="HS14" s="1038"/>
      <c r="HT14" s="1038"/>
      <c r="HU14" s="1038"/>
      <c r="HV14" s="1038"/>
      <c r="HW14" s="1038"/>
      <c r="HX14" s="1038"/>
      <c r="HY14" s="1038"/>
      <c r="HZ14" s="1038"/>
      <c r="IA14" s="1038"/>
      <c r="IB14" s="1038"/>
      <c r="IC14" s="1038"/>
      <c r="ID14" s="1038"/>
      <c r="IE14" s="1038"/>
      <c r="IF14" s="1038"/>
      <c r="IG14" s="1038"/>
      <c r="IH14" s="1038"/>
      <c r="II14" s="1038"/>
      <c r="IJ14" s="1038"/>
      <c r="IK14" s="1038"/>
      <c r="IL14" s="1038"/>
      <c r="IM14" s="1038"/>
      <c r="IN14" s="1038"/>
      <c r="IO14" s="1038"/>
      <c r="IP14" s="1038"/>
      <c r="IQ14" s="1038"/>
      <c r="IR14" s="1038"/>
      <c r="IS14" s="1038"/>
      <c r="IT14" s="1038"/>
      <c r="IU14" s="1038"/>
      <c r="IV14" s="1038"/>
      <c r="IW14" s="1038"/>
      <c r="IX14" s="1038"/>
      <c r="IY14" s="1038"/>
      <c r="IZ14" s="1038"/>
      <c r="JA14" s="1038"/>
      <c r="JB14" s="1038"/>
      <c r="JC14" s="1038"/>
      <c r="JD14" s="1038"/>
      <c r="JE14" s="1038"/>
      <c r="JF14" s="1038"/>
      <c r="JG14" s="1038"/>
      <c r="JH14" s="1038"/>
      <c r="JI14" s="1038"/>
      <c r="JJ14" s="1038"/>
      <c r="JK14" s="1038"/>
      <c r="JL14" s="1038"/>
      <c r="JM14" s="1038"/>
      <c r="JN14" s="1038"/>
      <c r="JO14" s="1038"/>
      <c r="JP14" s="1038"/>
      <c r="JQ14" s="1038"/>
      <c r="JR14" s="1038"/>
      <c r="JS14" s="1038"/>
      <c r="JT14" s="1038"/>
      <c r="JU14" s="1038"/>
      <c r="JV14" s="1038"/>
      <c r="JW14" s="1038"/>
      <c r="JX14" s="1038"/>
      <c r="JY14" s="1038"/>
      <c r="JZ14" s="1038"/>
      <c r="KA14" s="1038"/>
      <c r="KB14" s="1038"/>
      <c r="KC14" s="1038"/>
      <c r="KD14" s="1038"/>
      <c r="KE14" s="1038"/>
      <c r="KF14" s="1038"/>
      <c r="KG14" s="1038"/>
      <c r="KH14" s="1038"/>
      <c r="KI14" s="1038"/>
      <c r="KJ14" s="1038"/>
      <c r="KK14" s="1038"/>
      <c r="KL14" s="1038"/>
      <c r="KM14" s="1038"/>
      <c r="KN14" s="1038"/>
      <c r="KO14" s="1038"/>
      <c r="KP14" s="1038"/>
      <c r="KQ14" s="1038"/>
      <c r="KR14" s="1038"/>
      <c r="KS14" s="1038"/>
      <c r="KT14" s="1038"/>
      <c r="KU14" s="1038"/>
      <c r="KV14" s="1038"/>
      <c r="KW14" s="1038"/>
      <c r="KX14" s="1038"/>
      <c r="KY14" s="1038"/>
      <c r="KZ14" s="1038"/>
      <c r="LA14" s="1038"/>
      <c r="LB14" s="1038"/>
      <c r="LC14" s="1038"/>
      <c r="LD14" s="1038"/>
      <c r="LE14" s="1038"/>
      <c r="LF14" s="1038"/>
      <c r="LG14" s="1038"/>
      <c r="LH14" s="1038"/>
      <c r="LI14" s="1038"/>
      <c r="LJ14" s="1038"/>
      <c r="LK14" s="1038"/>
      <c r="LL14" s="1038"/>
      <c r="LM14" s="1038"/>
      <c r="LN14" s="1038"/>
      <c r="LO14" s="1038"/>
      <c r="LP14" s="1038"/>
      <c r="LQ14" s="1038"/>
      <c r="LR14" s="1038"/>
      <c r="LS14" s="1038"/>
      <c r="LT14" s="1038"/>
      <c r="LU14" s="1038"/>
      <c r="LV14" s="1038"/>
      <c r="LW14" s="1038"/>
      <c r="LX14" s="1038"/>
      <c r="LY14" s="1038"/>
      <c r="LZ14" s="1038"/>
      <c r="MA14" s="1038"/>
      <c r="MB14" s="1038"/>
      <c r="MC14" s="1038"/>
      <c r="MD14" s="1038"/>
      <c r="ME14" s="1038"/>
      <c r="MF14" s="1038"/>
      <c r="MG14" s="1038"/>
      <c r="MH14" s="1038"/>
      <c r="MI14" s="1038"/>
      <c r="MJ14" s="1038"/>
      <c r="MK14" s="1038"/>
      <c r="ML14" s="1038"/>
      <c r="MM14" s="1038"/>
      <c r="MN14" s="1038"/>
      <c r="MO14" s="1038"/>
      <c r="MP14" s="1038"/>
      <c r="MQ14" s="1038"/>
      <c r="MR14" s="1038"/>
      <c r="MS14" s="1038"/>
      <c r="MT14" s="1038"/>
      <c r="MU14" s="1038"/>
      <c r="MV14" s="1038"/>
      <c r="MW14" s="1038"/>
      <c r="MX14" s="1038"/>
      <c r="MY14" s="1038"/>
      <c r="MZ14" s="1038"/>
      <c r="NA14" s="1038"/>
      <c r="NB14" s="1038"/>
      <c r="NC14" s="1038"/>
      <c r="ND14" s="1038"/>
      <c r="NE14" s="1038"/>
      <c r="NF14" s="1038"/>
      <c r="NG14" s="1038"/>
      <c r="NH14" s="1038"/>
      <c r="NI14" s="1038"/>
      <c r="NJ14" s="1038"/>
      <c r="NK14" s="1038"/>
      <c r="NL14" s="1038"/>
      <c r="NM14" s="1038"/>
      <c r="NN14" s="1038"/>
      <c r="NO14" s="1038"/>
      <c r="NP14" s="1038"/>
      <c r="NQ14" s="1038"/>
      <c r="NR14" s="1038"/>
      <c r="NS14" s="1038"/>
      <c r="NT14" s="1038"/>
      <c r="NU14" s="1038"/>
      <c r="NV14" s="1038"/>
      <c r="NW14" s="1038"/>
      <c r="NX14" s="1038"/>
      <c r="NY14" s="1038"/>
      <c r="NZ14" s="1038"/>
      <c r="OA14" s="1038"/>
      <c r="OB14" s="1038"/>
      <c r="OC14" s="1038"/>
      <c r="OD14" s="1038"/>
      <c r="OE14" s="1038"/>
      <c r="OF14" s="1038"/>
      <c r="OG14" s="1038"/>
      <c r="OH14" s="1038"/>
      <c r="OI14" s="1038"/>
      <c r="OJ14" s="1038"/>
      <c r="OK14" s="1038"/>
      <c r="OL14" s="1038"/>
      <c r="OM14" s="1038"/>
      <c r="ON14" s="1038"/>
      <c r="OO14" s="1038"/>
      <c r="OP14" s="1038"/>
      <c r="OQ14" s="1038"/>
      <c r="OR14" s="1038"/>
      <c r="OS14" s="1038"/>
      <c r="OT14" s="1038"/>
      <c r="OU14" s="1038"/>
      <c r="OV14" s="1038"/>
      <c r="OW14" s="1038"/>
      <c r="OX14" s="1038"/>
      <c r="OY14" s="1038"/>
      <c r="OZ14" s="1038"/>
      <c r="PA14" s="1038"/>
      <c r="PB14" s="1038"/>
      <c r="PC14" s="1038"/>
      <c r="PD14" s="1038"/>
      <c r="PE14" s="1038"/>
      <c r="PF14" s="1038"/>
      <c r="PG14" s="1038"/>
      <c r="PH14" s="1038"/>
      <c r="PI14" s="1038"/>
      <c r="PJ14" s="1038"/>
      <c r="PK14" s="1038"/>
      <c r="PL14" s="1038"/>
      <c r="PM14" s="1038"/>
      <c r="PN14" s="1038"/>
      <c r="PO14" s="1038"/>
      <c r="PP14" s="1038"/>
      <c r="PQ14" s="1038"/>
      <c r="PR14" s="1038"/>
      <c r="PS14" s="1038"/>
      <c r="PT14" s="1038"/>
      <c r="PU14" s="1038"/>
      <c r="PV14" s="1038"/>
      <c r="PW14" s="1038"/>
      <c r="PX14" s="1038"/>
      <c r="PY14" s="1038"/>
      <c r="PZ14" s="1038"/>
      <c r="QA14" s="1038"/>
      <c r="QB14" s="1038"/>
      <c r="QC14" s="1038"/>
      <c r="QD14" s="1038"/>
      <c r="QE14" s="1038"/>
      <c r="QF14" s="1038"/>
      <c r="QG14" s="1038"/>
      <c r="QH14" s="1038"/>
      <c r="QI14" s="1038"/>
      <c r="QJ14" s="1038"/>
      <c r="QK14" s="1038"/>
      <c r="QL14" s="1038"/>
      <c r="QM14" s="1038"/>
      <c r="QN14" s="1038"/>
      <c r="QO14" s="1038"/>
      <c r="QP14" s="1038"/>
      <c r="QQ14" s="1038"/>
      <c r="QR14" s="1038"/>
      <c r="QS14" s="1038"/>
      <c r="QT14" s="1038"/>
      <c r="QU14" s="1038"/>
      <c r="QV14" s="1038"/>
      <c r="QW14" s="1038"/>
      <c r="QX14" s="1038"/>
      <c r="QY14" s="1038"/>
      <c r="QZ14" s="1038"/>
      <c r="RA14" s="1038"/>
      <c r="RB14" s="1038"/>
      <c r="RC14" s="1038"/>
      <c r="RD14" s="1038"/>
      <c r="RE14" s="1038"/>
      <c r="RF14" s="1038"/>
      <c r="RG14" s="1038"/>
      <c r="RH14" s="1038"/>
      <c r="RI14" s="1038"/>
      <c r="RJ14" s="1038"/>
      <c r="RK14" s="1038"/>
      <c r="RL14" s="1038"/>
      <c r="RM14" s="1038"/>
      <c r="RN14" s="1038"/>
      <c r="RO14" s="1038"/>
      <c r="RP14" s="1038"/>
      <c r="RQ14" s="1038"/>
      <c r="RR14" s="1038"/>
      <c r="RS14" s="1038"/>
      <c r="RT14" s="1038"/>
      <c r="RU14" s="1038"/>
      <c r="RV14" s="1038"/>
      <c r="RW14" s="1038"/>
      <c r="RX14" s="1038"/>
      <c r="RY14" s="1038"/>
      <c r="RZ14" s="1038"/>
      <c r="SA14" s="1038"/>
      <c r="SB14" s="1038"/>
      <c r="SC14" s="1038"/>
      <c r="SD14" s="1038"/>
      <c r="SE14" s="1038"/>
      <c r="SF14" s="1038"/>
      <c r="SG14" s="1038"/>
      <c r="SH14" s="1038"/>
      <c r="SI14" s="1038"/>
      <c r="SJ14" s="1038"/>
      <c r="SK14" s="1038"/>
      <c r="SL14" s="1038"/>
      <c r="SM14" s="1038"/>
      <c r="SN14" s="1038"/>
      <c r="SO14" s="1038"/>
      <c r="SP14" s="1038"/>
      <c r="SQ14" s="1038"/>
      <c r="SR14" s="1038"/>
      <c r="SS14" s="1038"/>
      <c r="ST14" s="1038"/>
      <c r="SU14" s="1038"/>
      <c r="SV14" s="1038"/>
      <c r="SW14" s="1038"/>
      <c r="SX14" s="1038"/>
      <c r="SY14" s="1038"/>
      <c r="SZ14" s="1038"/>
      <c r="TA14" s="1038"/>
      <c r="TB14" s="1038"/>
      <c r="TC14" s="1038"/>
      <c r="TD14" s="1038"/>
      <c r="TE14" s="1038"/>
      <c r="TF14" s="1038"/>
      <c r="TG14" s="1038"/>
      <c r="TH14" s="1038"/>
      <c r="TI14" s="1038"/>
      <c r="TJ14" s="1038"/>
      <c r="TK14" s="1038"/>
      <c r="TL14" s="1038"/>
      <c r="TM14" s="1038"/>
      <c r="TN14" s="1038"/>
      <c r="TO14" s="1038"/>
      <c r="TP14" s="1038"/>
      <c r="TQ14" s="1038"/>
      <c r="TR14" s="1038"/>
      <c r="TS14" s="1038"/>
      <c r="TT14" s="1038"/>
      <c r="TU14" s="1038"/>
      <c r="TV14" s="1038"/>
      <c r="TW14" s="1038"/>
      <c r="TX14" s="1038"/>
      <c r="TY14" s="1038"/>
      <c r="TZ14" s="1038"/>
      <c r="UA14" s="1038"/>
      <c r="UB14" s="1038"/>
      <c r="UC14" s="1038"/>
      <c r="UD14" s="1038"/>
      <c r="UE14" s="1038"/>
      <c r="UF14" s="1038"/>
      <c r="UG14" s="1038"/>
      <c r="UH14" s="1038"/>
      <c r="UI14" s="1038"/>
      <c r="UJ14" s="1038"/>
      <c r="UK14" s="1038"/>
      <c r="UL14" s="1038"/>
      <c r="UM14" s="1038"/>
      <c r="UN14" s="1038"/>
      <c r="UO14" s="1038"/>
      <c r="UP14" s="1038"/>
      <c r="UQ14" s="1038"/>
      <c r="UR14" s="1038"/>
      <c r="US14" s="1038"/>
      <c r="UT14" s="1038"/>
      <c r="UU14" s="1038"/>
      <c r="UV14" s="1038"/>
      <c r="UW14" s="1038"/>
      <c r="UX14" s="1038"/>
      <c r="UY14" s="1038"/>
      <c r="UZ14" s="1038"/>
      <c r="VA14" s="1038"/>
      <c r="VB14" s="1038"/>
      <c r="VC14" s="1038"/>
      <c r="VD14" s="1038"/>
      <c r="VE14" s="1038"/>
      <c r="VF14" s="1038"/>
      <c r="VG14" s="1038"/>
      <c r="VH14" s="1038"/>
      <c r="VI14" s="1038"/>
      <c r="VJ14" s="1038"/>
      <c r="VK14" s="1038"/>
      <c r="VL14" s="1038"/>
      <c r="VM14" s="1038"/>
      <c r="VN14" s="1038"/>
      <c r="VO14" s="1038"/>
      <c r="VP14" s="1038"/>
      <c r="VQ14" s="1038"/>
    </row>
    <row r="15" spans="1:589" s="802" customFormat="1" ht="35.1" customHeight="1" thickBot="1">
      <c r="A15" s="784">
        <v>6</v>
      </c>
      <c r="B15" s="1022" t="s">
        <v>679</v>
      </c>
      <c r="C15" s="1035">
        <v>311</v>
      </c>
      <c r="D15" s="1035">
        <v>336</v>
      </c>
      <c r="E15" s="1036">
        <v>647</v>
      </c>
      <c r="F15" s="1035">
        <v>171</v>
      </c>
      <c r="G15" s="1035">
        <v>168</v>
      </c>
      <c r="H15" s="1035">
        <v>339</v>
      </c>
      <c r="I15" s="1020"/>
      <c r="J15" s="1020"/>
      <c r="K15" s="1021"/>
      <c r="L15" s="1018">
        <v>0</v>
      </c>
      <c r="M15" s="1020">
        <v>0</v>
      </c>
      <c r="N15" s="1017">
        <v>0</v>
      </c>
      <c r="O15" s="1014">
        <f>K15+M15</f>
        <v>0</v>
      </c>
      <c r="P15" s="1017">
        <f>O15/E15%</f>
        <v>0</v>
      </c>
      <c r="Q15" s="1021">
        <v>0</v>
      </c>
      <c r="R15" s="1018">
        <v>0</v>
      </c>
      <c r="S15" s="1020"/>
      <c r="T15" s="1017">
        <v>0</v>
      </c>
      <c r="U15" s="1014">
        <f>Q15+S15</f>
        <v>0</v>
      </c>
      <c r="V15" s="1017">
        <f>U15/H15%</f>
        <v>0</v>
      </c>
      <c r="W15" s="1021">
        <v>0</v>
      </c>
      <c r="X15" s="1018">
        <v>0</v>
      </c>
      <c r="Y15" s="1021">
        <v>0</v>
      </c>
      <c r="Z15" s="1017">
        <v>0</v>
      </c>
      <c r="AA15" s="1014">
        <v>0</v>
      </c>
      <c r="AB15" s="1017">
        <v>0</v>
      </c>
      <c r="AC15" s="1021">
        <v>0</v>
      </c>
      <c r="AD15" s="1018">
        <v>0</v>
      </c>
      <c r="AE15" s="1021">
        <v>0</v>
      </c>
      <c r="AF15" s="1034">
        <v>0</v>
      </c>
      <c r="AG15" s="1014">
        <v>0</v>
      </c>
      <c r="AH15" s="1017">
        <v>0</v>
      </c>
      <c r="AI15" s="1021">
        <v>0</v>
      </c>
      <c r="AJ15" s="1018">
        <v>0</v>
      </c>
      <c r="AK15" s="1021">
        <v>0</v>
      </c>
      <c r="AL15" s="1017">
        <v>0</v>
      </c>
      <c r="AM15" s="1014">
        <v>0</v>
      </c>
      <c r="AN15" s="1017">
        <v>0</v>
      </c>
      <c r="AO15" s="1021">
        <v>0</v>
      </c>
      <c r="AP15" s="1018">
        <v>0</v>
      </c>
      <c r="AQ15" s="1021">
        <v>0</v>
      </c>
      <c r="AR15" s="1017">
        <v>0</v>
      </c>
      <c r="AS15" s="1014">
        <v>0</v>
      </c>
      <c r="AT15" s="1017">
        <v>0</v>
      </c>
      <c r="AU15" s="1021">
        <v>0</v>
      </c>
      <c r="AV15" s="1018">
        <v>0</v>
      </c>
      <c r="AW15" s="1021">
        <v>0</v>
      </c>
      <c r="AX15" s="1017">
        <v>0</v>
      </c>
      <c r="AY15" s="1014">
        <v>0</v>
      </c>
      <c r="AZ15" s="1017">
        <v>0</v>
      </c>
      <c r="BA15" s="1021">
        <v>0</v>
      </c>
      <c r="BB15" s="1018">
        <v>0</v>
      </c>
      <c r="BC15" s="1021">
        <v>0</v>
      </c>
      <c r="BD15" s="1017">
        <v>0</v>
      </c>
      <c r="BE15" s="1014">
        <v>0</v>
      </c>
      <c r="BF15" s="1017">
        <v>0</v>
      </c>
      <c r="BG15" s="1021">
        <v>0</v>
      </c>
      <c r="BH15" s="1018">
        <v>0</v>
      </c>
      <c r="BI15" s="1021">
        <v>0</v>
      </c>
      <c r="BJ15" s="1017">
        <v>0</v>
      </c>
      <c r="BK15" s="1014">
        <v>0</v>
      </c>
      <c r="BL15" s="1017">
        <v>0</v>
      </c>
      <c r="BM15" s="1021">
        <v>0</v>
      </c>
      <c r="BN15" s="1018">
        <v>0</v>
      </c>
      <c r="BO15" s="1021">
        <v>0</v>
      </c>
      <c r="BP15" s="1017">
        <v>0</v>
      </c>
      <c r="BQ15" s="1014">
        <v>0</v>
      </c>
      <c r="BR15" s="1017">
        <v>0</v>
      </c>
      <c r="BS15" s="1020"/>
      <c r="BT15" s="808"/>
      <c r="BU15" s="1021">
        <v>0</v>
      </c>
      <c r="BV15" s="1017">
        <v>0</v>
      </c>
      <c r="BW15" s="1014"/>
      <c r="BX15" s="1017"/>
      <c r="BY15" s="804"/>
      <c r="BZ15" s="1018"/>
      <c r="CA15" s="1014"/>
      <c r="CB15" s="1017"/>
      <c r="CC15" s="1014"/>
      <c r="CD15" s="1017"/>
      <c r="CE15" s="1021"/>
      <c r="CF15" s="1018"/>
      <c r="CG15" s="1021"/>
      <c r="CH15" s="1017"/>
      <c r="CI15" s="1014"/>
      <c r="CJ15" s="1017"/>
      <c r="CK15" s="1021"/>
      <c r="CL15" s="1018"/>
      <c r="CM15" s="1021"/>
      <c r="CN15" s="1017"/>
      <c r="CO15" s="1014"/>
      <c r="CP15" s="1017"/>
      <c r="CQ15" s="1020"/>
      <c r="CR15" s="1018"/>
      <c r="CS15" s="1021"/>
      <c r="CT15" s="1017"/>
      <c r="CU15" s="1014"/>
      <c r="CV15" s="1017"/>
      <c r="CW15" s="1021"/>
      <c r="CX15" s="1018"/>
      <c r="CY15" s="1021"/>
      <c r="CZ15" s="1017"/>
      <c r="DA15" s="1014"/>
      <c r="DB15" s="1017"/>
      <c r="DC15" s="1020"/>
      <c r="DD15" s="1018">
        <f>DC15/C15*100</f>
        <v>0</v>
      </c>
      <c r="DE15" s="1020"/>
      <c r="DF15" s="1018">
        <f>DE15/D15*100</f>
        <v>0</v>
      </c>
      <c r="DG15" s="1014">
        <f>DC15+DE15</f>
        <v>0</v>
      </c>
      <c r="DH15" s="1017">
        <f>DG15/E15*100</f>
        <v>0</v>
      </c>
      <c r="DI15" s="1020"/>
      <c r="DJ15" s="1016">
        <f>DI15/F15*100</f>
        <v>0</v>
      </c>
      <c r="DK15" s="1020">
        <v>5</v>
      </c>
      <c r="DL15" s="1015">
        <f>DK15/G15*100</f>
        <v>2.9761904761904758</v>
      </c>
      <c r="DM15" s="1014"/>
      <c r="DN15" s="1013">
        <f>DM15/H15*100</f>
        <v>0</v>
      </c>
      <c r="DO15" s="1020"/>
      <c r="DP15" s="1016"/>
      <c r="DQ15" s="1020"/>
      <c r="DR15" s="1015"/>
      <c r="DS15" s="1020"/>
      <c r="DT15" s="1015"/>
      <c r="DU15" s="1020"/>
      <c r="DV15" s="1016"/>
      <c r="DW15" s="1020"/>
      <c r="DX15" s="1015"/>
      <c r="DY15" s="1020"/>
      <c r="DZ15" s="1015"/>
      <c r="EA15" s="787"/>
      <c r="EB15" s="787"/>
      <c r="EC15" s="787"/>
      <c r="ED15" s="787"/>
      <c r="EE15" s="787"/>
      <c r="EF15" s="787"/>
      <c r="EG15" s="787"/>
      <c r="EH15" s="787"/>
      <c r="EI15" s="787"/>
      <c r="EJ15" s="787"/>
      <c r="EK15" s="787"/>
      <c r="EL15" s="787"/>
      <c r="EM15" s="787"/>
      <c r="EN15" s="787"/>
      <c r="EO15" s="787"/>
      <c r="EP15" s="787"/>
      <c r="EQ15" s="787"/>
      <c r="ER15" s="787"/>
      <c r="ES15" s="787"/>
      <c r="ET15" s="787"/>
      <c r="EU15" s="787"/>
      <c r="EV15" s="787"/>
      <c r="EW15" s="787"/>
      <c r="EX15" s="787"/>
      <c r="EY15" s="787"/>
      <c r="EZ15" s="787"/>
      <c r="FA15" s="787"/>
      <c r="FB15" s="787"/>
      <c r="FC15" s="787"/>
      <c r="FD15" s="787"/>
      <c r="FE15" s="787"/>
      <c r="FF15" s="787"/>
      <c r="FG15" s="787"/>
      <c r="FH15" s="787"/>
      <c r="FI15" s="787"/>
      <c r="FJ15" s="787"/>
      <c r="FK15" s="787"/>
      <c r="FL15" s="787"/>
      <c r="FM15" s="787"/>
      <c r="FN15" s="787"/>
      <c r="FO15" s="787"/>
      <c r="FP15" s="787"/>
      <c r="FQ15" s="787"/>
      <c r="FR15" s="787"/>
      <c r="FS15" s="787"/>
      <c r="FT15" s="787"/>
      <c r="FU15" s="787"/>
      <c r="FV15" s="787"/>
      <c r="FW15" s="787"/>
      <c r="FX15" s="787"/>
      <c r="FY15" s="787"/>
      <c r="FZ15" s="787"/>
      <c r="GA15" s="787"/>
      <c r="GB15" s="787"/>
      <c r="GC15" s="787"/>
      <c r="GD15" s="787"/>
      <c r="GE15" s="787"/>
      <c r="GF15" s="787"/>
      <c r="GG15" s="787"/>
      <c r="GH15" s="787"/>
      <c r="GI15" s="787"/>
      <c r="GJ15" s="787"/>
      <c r="GK15" s="787"/>
      <c r="GL15" s="787"/>
      <c r="GM15" s="787"/>
      <c r="GN15" s="787"/>
      <c r="GO15" s="787"/>
      <c r="GP15" s="787"/>
      <c r="GQ15" s="787"/>
      <c r="GR15" s="787"/>
      <c r="GS15" s="787"/>
      <c r="GT15" s="787"/>
      <c r="GU15" s="787"/>
      <c r="GV15" s="787"/>
      <c r="GW15" s="787"/>
      <c r="GX15" s="787"/>
      <c r="GY15" s="787"/>
      <c r="GZ15" s="787"/>
      <c r="HA15" s="787"/>
      <c r="HB15" s="787"/>
      <c r="HC15" s="787"/>
      <c r="HD15" s="787"/>
      <c r="HE15" s="787"/>
      <c r="HF15" s="787"/>
      <c r="HG15" s="787"/>
      <c r="HH15" s="787"/>
      <c r="HI15" s="787"/>
      <c r="HJ15" s="787"/>
      <c r="HK15" s="787"/>
      <c r="HL15" s="787"/>
      <c r="HM15" s="787"/>
      <c r="HN15" s="787"/>
      <c r="HO15" s="787"/>
      <c r="HP15" s="787"/>
      <c r="HQ15" s="787"/>
      <c r="HR15" s="787"/>
      <c r="HS15" s="787"/>
      <c r="HT15" s="787"/>
      <c r="HU15" s="787"/>
      <c r="HV15" s="787"/>
      <c r="HW15" s="787"/>
      <c r="HX15" s="787"/>
      <c r="HY15" s="787"/>
      <c r="HZ15" s="787"/>
      <c r="IA15" s="787"/>
      <c r="IB15" s="787"/>
      <c r="IC15" s="787"/>
      <c r="ID15" s="787"/>
      <c r="IE15" s="787"/>
      <c r="IF15" s="787"/>
      <c r="IG15" s="787"/>
      <c r="IH15" s="787"/>
      <c r="II15" s="787"/>
      <c r="IJ15" s="787"/>
      <c r="IK15" s="787"/>
      <c r="IL15" s="787"/>
      <c r="IM15" s="787"/>
      <c r="IN15" s="787"/>
      <c r="IO15" s="787"/>
      <c r="IP15" s="787"/>
      <c r="IQ15" s="787"/>
      <c r="IR15" s="787"/>
      <c r="IS15" s="787"/>
      <c r="IT15" s="787"/>
      <c r="IU15" s="787"/>
      <c r="IV15" s="787"/>
      <c r="IW15" s="787"/>
      <c r="IX15" s="787"/>
      <c r="IY15" s="787"/>
      <c r="IZ15" s="787"/>
      <c r="JA15" s="787"/>
      <c r="JB15" s="787"/>
      <c r="JC15" s="787"/>
      <c r="JD15" s="787"/>
      <c r="JE15" s="787"/>
      <c r="JF15" s="787"/>
      <c r="JG15" s="787"/>
      <c r="JH15" s="787"/>
      <c r="JI15" s="787"/>
      <c r="JJ15" s="787"/>
      <c r="JK15" s="787"/>
      <c r="JL15" s="787"/>
      <c r="JM15" s="787"/>
      <c r="JN15" s="787"/>
      <c r="JO15" s="787"/>
      <c r="JP15" s="787"/>
      <c r="JQ15" s="787"/>
      <c r="JR15" s="787"/>
      <c r="JS15" s="787"/>
      <c r="JT15" s="787"/>
      <c r="JU15" s="787"/>
      <c r="JV15" s="787"/>
      <c r="JW15" s="787"/>
      <c r="JX15" s="787"/>
      <c r="JY15" s="787"/>
      <c r="JZ15" s="787"/>
      <c r="KA15" s="787"/>
      <c r="KB15" s="787"/>
      <c r="KC15" s="787"/>
      <c r="KD15" s="787"/>
      <c r="KE15" s="787"/>
      <c r="KF15" s="787"/>
      <c r="KG15" s="787"/>
      <c r="KH15" s="787"/>
      <c r="KI15" s="787"/>
      <c r="KJ15" s="787"/>
      <c r="KK15" s="787"/>
      <c r="KL15" s="787"/>
      <c r="KM15" s="787"/>
      <c r="KN15" s="787"/>
      <c r="KO15" s="787"/>
      <c r="KP15" s="787"/>
      <c r="KQ15" s="787"/>
      <c r="KR15" s="787"/>
      <c r="KS15" s="787"/>
      <c r="KT15" s="787"/>
      <c r="KU15" s="787"/>
      <c r="KV15" s="787"/>
      <c r="KW15" s="787"/>
      <c r="KX15" s="787"/>
      <c r="KY15" s="787"/>
      <c r="KZ15" s="787"/>
      <c r="LA15" s="787"/>
      <c r="LB15" s="787"/>
      <c r="LC15" s="787"/>
      <c r="LD15" s="787"/>
      <c r="LE15" s="787"/>
      <c r="LF15" s="787"/>
      <c r="LG15" s="787"/>
      <c r="LH15" s="787"/>
      <c r="LI15" s="787"/>
      <c r="LJ15" s="787"/>
      <c r="LK15" s="787"/>
      <c r="LL15" s="787"/>
      <c r="LM15" s="787"/>
      <c r="LN15" s="787"/>
      <c r="LO15" s="787"/>
      <c r="LP15" s="787"/>
      <c r="LQ15" s="787"/>
      <c r="LR15" s="787"/>
      <c r="LS15" s="787"/>
      <c r="LT15" s="787"/>
      <c r="LU15" s="787"/>
      <c r="LV15" s="787"/>
      <c r="LW15" s="787"/>
      <c r="LX15" s="787"/>
      <c r="LY15" s="787"/>
      <c r="LZ15" s="787"/>
      <c r="MA15" s="787"/>
      <c r="MB15" s="787"/>
      <c r="MC15" s="787"/>
      <c r="MD15" s="787"/>
      <c r="ME15" s="787"/>
      <c r="MF15" s="787"/>
      <c r="MG15" s="787"/>
      <c r="MH15" s="787"/>
      <c r="MI15" s="787"/>
      <c r="MJ15" s="787"/>
      <c r="MK15" s="787"/>
      <c r="ML15" s="787"/>
      <c r="MM15" s="787"/>
      <c r="MN15" s="787"/>
      <c r="MO15" s="787"/>
      <c r="MP15" s="787"/>
      <c r="MQ15" s="787"/>
      <c r="MR15" s="787"/>
      <c r="MS15" s="787"/>
      <c r="MT15" s="787"/>
      <c r="MU15" s="787"/>
      <c r="MV15" s="787"/>
      <c r="MW15" s="787"/>
      <c r="MX15" s="787"/>
      <c r="MY15" s="787"/>
      <c r="MZ15" s="787"/>
      <c r="NA15" s="787"/>
      <c r="NB15" s="787"/>
      <c r="NC15" s="787"/>
      <c r="ND15" s="787"/>
      <c r="NE15" s="787"/>
      <c r="NF15" s="787"/>
      <c r="NG15" s="787"/>
      <c r="NH15" s="787"/>
      <c r="NI15" s="787"/>
      <c r="NJ15" s="787"/>
      <c r="NK15" s="787"/>
      <c r="NL15" s="787"/>
      <c r="NM15" s="787"/>
      <c r="NN15" s="787"/>
      <c r="NO15" s="787"/>
      <c r="NP15" s="787"/>
      <c r="NQ15" s="787"/>
      <c r="NR15" s="787"/>
      <c r="NS15" s="787"/>
      <c r="NT15" s="787"/>
      <c r="NU15" s="787"/>
      <c r="NV15" s="787"/>
      <c r="NW15" s="787"/>
      <c r="NX15" s="787"/>
      <c r="NY15" s="787"/>
      <c r="NZ15" s="787"/>
      <c r="OA15" s="787"/>
      <c r="OB15" s="787"/>
      <c r="OC15" s="787"/>
      <c r="OD15" s="787"/>
      <c r="OE15" s="787"/>
      <c r="OF15" s="787"/>
      <c r="OG15" s="787"/>
      <c r="OH15" s="787"/>
      <c r="OI15" s="787"/>
      <c r="OJ15" s="787"/>
      <c r="OK15" s="787"/>
      <c r="OL15" s="787"/>
      <c r="OM15" s="787"/>
      <c r="ON15" s="787"/>
      <c r="OO15" s="787"/>
      <c r="OP15" s="787"/>
      <c r="OQ15" s="787"/>
      <c r="OR15" s="787"/>
      <c r="OS15" s="787"/>
      <c r="OT15" s="787"/>
      <c r="OU15" s="787"/>
      <c r="OV15" s="787"/>
      <c r="OW15" s="787"/>
      <c r="OX15" s="787"/>
      <c r="OY15" s="787"/>
      <c r="OZ15" s="787"/>
      <c r="PA15" s="787"/>
      <c r="PB15" s="787"/>
      <c r="PC15" s="787"/>
      <c r="PD15" s="787"/>
      <c r="PE15" s="787"/>
      <c r="PF15" s="787"/>
      <c r="PG15" s="787"/>
      <c r="PH15" s="787"/>
      <c r="PI15" s="787"/>
      <c r="PJ15" s="787"/>
      <c r="PK15" s="787"/>
      <c r="PL15" s="787"/>
      <c r="PM15" s="787"/>
      <c r="PN15" s="787"/>
      <c r="PO15" s="787"/>
      <c r="PP15" s="787"/>
      <c r="PQ15" s="787"/>
      <c r="PR15" s="787"/>
      <c r="PS15" s="787"/>
      <c r="PT15" s="787"/>
      <c r="PU15" s="787"/>
      <c r="PV15" s="787"/>
      <c r="PW15" s="787"/>
      <c r="PX15" s="787"/>
      <c r="PY15" s="787"/>
      <c r="PZ15" s="787"/>
      <c r="QA15" s="787"/>
      <c r="QB15" s="787"/>
      <c r="QC15" s="787"/>
      <c r="QD15" s="787"/>
      <c r="QE15" s="787"/>
      <c r="QF15" s="787"/>
      <c r="QG15" s="787"/>
      <c r="QH15" s="787"/>
      <c r="QI15" s="787"/>
      <c r="QJ15" s="787"/>
      <c r="QK15" s="787"/>
      <c r="QL15" s="787"/>
      <c r="QM15" s="787"/>
      <c r="QN15" s="787"/>
      <c r="QO15" s="787"/>
      <c r="QP15" s="787"/>
      <c r="QQ15" s="787"/>
      <c r="QR15" s="787"/>
      <c r="QS15" s="787"/>
      <c r="QT15" s="787"/>
      <c r="QU15" s="787"/>
      <c r="QV15" s="787"/>
      <c r="QW15" s="787"/>
      <c r="QX15" s="787"/>
      <c r="QY15" s="787"/>
      <c r="QZ15" s="787"/>
      <c r="RA15" s="787"/>
      <c r="RB15" s="787"/>
      <c r="RC15" s="787"/>
      <c r="RD15" s="787"/>
      <c r="RE15" s="787"/>
      <c r="RF15" s="787"/>
      <c r="RG15" s="787"/>
      <c r="RH15" s="787"/>
      <c r="RI15" s="787"/>
      <c r="RJ15" s="787"/>
      <c r="RK15" s="787"/>
      <c r="RL15" s="787"/>
      <c r="RM15" s="787"/>
      <c r="RN15" s="787"/>
      <c r="RO15" s="787"/>
      <c r="RP15" s="787"/>
      <c r="RQ15" s="787"/>
      <c r="RR15" s="787"/>
      <c r="RS15" s="787"/>
      <c r="RT15" s="787"/>
      <c r="RU15" s="787"/>
      <c r="RV15" s="787"/>
      <c r="RW15" s="787"/>
      <c r="RX15" s="787"/>
      <c r="RY15" s="787"/>
      <c r="RZ15" s="787"/>
      <c r="SA15" s="787"/>
      <c r="SB15" s="787"/>
      <c r="SC15" s="787"/>
      <c r="SD15" s="787"/>
      <c r="SE15" s="787"/>
      <c r="SF15" s="787"/>
      <c r="SG15" s="787"/>
      <c r="SH15" s="787"/>
      <c r="SI15" s="787"/>
      <c r="SJ15" s="787"/>
      <c r="SK15" s="787"/>
      <c r="SL15" s="787"/>
      <c r="SM15" s="787"/>
      <c r="SN15" s="787"/>
      <c r="SO15" s="787"/>
      <c r="SP15" s="787"/>
      <c r="SQ15" s="787"/>
      <c r="SR15" s="787"/>
      <c r="SS15" s="787"/>
      <c r="ST15" s="787"/>
      <c r="SU15" s="787"/>
      <c r="SV15" s="787"/>
      <c r="SW15" s="787"/>
      <c r="SX15" s="787"/>
      <c r="SY15" s="787"/>
      <c r="SZ15" s="787"/>
      <c r="TA15" s="787"/>
      <c r="TB15" s="787"/>
      <c r="TC15" s="787"/>
      <c r="TD15" s="787"/>
      <c r="TE15" s="787"/>
      <c r="TF15" s="787"/>
      <c r="TG15" s="787"/>
      <c r="TH15" s="787"/>
      <c r="TI15" s="787"/>
      <c r="TJ15" s="787"/>
      <c r="TK15" s="787"/>
      <c r="TL15" s="787"/>
      <c r="TM15" s="787"/>
      <c r="TN15" s="787"/>
      <c r="TO15" s="787"/>
      <c r="TP15" s="787"/>
      <c r="TQ15" s="787"/>
      <c r="TR15" s="787"/>
      <c r="TS15" s="787"/>
      <c r="TT15" s="787"/>
      <c r="TU15" s="787"/>
      <c r="TV15" s="787"/>
      <c r="TW15" s="787"/>
      <c r="TX15" s="787"/>
      <c r="TY15" s="787"/>
      <c r="TZ15" s="787"/>
      <c r="UA15" s="787"/>
      <c r="UB15" s="787"/>
      <c r="UC15" s="787"/>
      <c r="UD15" s="787"/>
      <c r="UE15" s="787"/>
      <c r="UF15" s="787"/>
      <c r="UG15" s="787"/>
      <c r="UH15" s="787"/>
      <c r="UI15" s="787"/>
      <c r="UJ15" s="787"/>
      <c r="UK15" s="787"/>
      <c r="UL15" s="787"/>
      <c r="UM15" s="787"/>
      <c r="UN15" s="787"/>
      <c r="UO15" s="787"/>
      <c r="UP15" s="787"/>
      <c r="UQ15" s="787"/>
      <c r="UR15" s="787"/>
      <c r="US15" s="787"/>
      <c r="UT15" s="787"/>
      <c r="UU15" s="787"/>
      <c r="UV15" s="787"/>
      <c r="UW15" s="787"/>
      <c r="UX15" s="787"/>
      <c r="UY15" s="787"/>
      <c r="UZ15" s="787"/>
      <c r="VA15" s="787"/>
      <c r="VB15" s="787"/>
      <c r="VC15" s="787"/>
      <c r="VD15" s="787"/>
      <c r="VE15" s="787"/>
      <c r="VF15" s="787"/>
      <c r="VG15" s="787"/>
      <c r="VH15" s="787"/>
      <c r="VI15" s="787"/>
      <c r="VJ15" s="787"/>
      <c r="VK15" s="787"/>
      <c r="VL15" s="787"/>
      <c r="VM15" s="787"/>
      <c r="VN15" s="787"/>
      <c r="VO15" s="787"/>
      <c r="VP15" s="787"/>
      <c r="VQ15" s="787"/>
    </row>
    <row r="16" spans="1:589" s="817" customFormat="1" ht="16.2" thickBot="1">
      <c r="A16" s="1141" t="s">
        <v>680</v>
      </c>
      <c r="B16" s="1141"/>
      <c r="C16" s="1065">
        <v>5040</v>
      </c>
      <c r="D16" s="1065">
        <v>5020</v>
      </c>
      <c r="E16" s="1065">
        <v>9991</v>
      </c>
      <c r="F16" s="1065">
        <v>4152</v>
      </c>
      <c r="G16" s="1065">
        <v>4715</v>
      </c>
      <c r="H16" s="1065">
        <v>9454</v>
      </c>
      <c r="I16" s="1065">
        <v>84</v>
      </c>
      <c r="J16" s="1065">
        <v>121</v>
      </c>
      <c r="K16" s="1065">
        <v>0</v>
      </c>
      <c r="L16" s="1066">
        <v>0</v>
      </c>
      <c r="M16" s="1065">
        <v>7</v>
      </c>
      <c r="N16" s="1068">
        <v>0.14087341517407928</v>
      </c>
      <c r="O16" s="1072">
        <v>7</v>
      </c>
      <c r="P16" s="1064">
        <v>7.0792880258899682E-2</v>
      </c>
      <c r="Q16" s="1065">
        <v>0</v>
      </c>
      <c r="R16" s="1066">
        <v>0</v>
      </c>
      <c r="S16" s="1065">
        <v>7</v>
      </c>
      <c r="T16" s="1068">
        <v>0.14992503748125938</v>
      </c>
      <c r="U16" s="1065">
        <v>7</v>
      </c>
      <c r="V16" s="1068">
        <v>7.4770348216193119E-2</v>
      </c>
      <c r="W16" s="1065">
        <v>0</v>
      </c>
      <c r="X16" s="1070">
        <v>0</v>
      </c>
      <c r="Y16" s="1065">
        <v>0</v>
      </c>
      <c r="Z16" s="1068">
        <v>0</v>
      </c>
      <c r="AA16" s="1072">
        <v>0</v>
      </c>
      <c r="AB16" s="1064">
        <v>0</v>
      </c>
      <c r="AC16" s="1065">
        <v>0</v>
      </c>
      <c r="AD16" s="1066">
        <v>0</v>
      </c>
      <c r="AE16" s="1065">
        <v>0</v>
      </c>
      <c r="AF16" s="1071">
        <v>0</v>
      </c>
      <c r="AG16" s="1065">
        <v>0</v>
      </c>
      <c r="AH16" s="1064">
        <v>0</v>
      </c>
      <c r="AI16" s="1065">
        <v>0</v>
      </c>
      <c r="AJ16" s="1066">
        <v>0</v>
      </c>
      <c r="AK16" s="1065">
        <v>0</v>
      </c>
      <c r="AL16" s="1064">
        <v>0</v>
      </c>
      <c r="AM16" s="1065">
        <v>0</v>
      </c>
      <c r="AN16" s="1064">
        <v>0</v>
      </c>
      <c r="AO16" s="1065">
        <v>0</v>
      </c>
      <c r="AP16" s="1066">
        <v>0</v>
      </c>
      <c r="AQ16" s="1065">
        <v>0</v>
      </c>
      <c r="AR16" s="1064">
        <v>0</v>
      </c>
      <c r="AS16" s="1065">
        <v>0</v>
      </c>
      <c r="AT16" s="1064">
        <v>0</v>
      </c>
      <c r="AU16" s="1065">
        <v>0</v>
      </c>
      <c r="AV16" s="1066">
        <v>0</v>
      </c>
      <c r="AW16" s="1065">
        <v>0</v>
      </c>
      <c r="AX16" s="1064">
        <v>0</v>
      </c>
      <c r="AY16" s="1065">
        <v>0</v>
      </c>
      <c r="AZ16" s="1064">
        <v>0</v>
      </c>
      <c r="BA16" s="1065">
        <v>0</v>
      </c>
      <c r="BB16" s="1066">
        <v>0</v>
      </c>
      <c r="BC16" s="1065">
        <v>1</v>
      </c>
      <c r="BD16" s="1064">
        <v>2.1417862497322766E-2</v>
      </c>
      <c r="BE16" s="1065">
        <v>1</v>
      </c>
      <c r="BF16" s="1064">
        <v>1.0681478316599017E-2</v>
      </c>
      <c r="BG16" s="1065">
        <v>0</v>
      </c>
      <c r="BH16" s="1066">
        <v>0</v>
      </c>
      <c r="BI16" s="1065">
        <v>0</v>
      </c>
      <c r="BJ16" s="1064">
        <v>0</v>
      </c>
      <c r="BK16" s="1065">
        <v>0</v>
      </c>
      <c r="BL16" s="1064">
        <v>0</v>
      </c>
      <c r="BM16" s="1065">
        <v>0</v>
      </c>
      <c r="BN16" s="1066">
        <v>0</v>
      </c>
      <c r="BO16" s="1065">
        <v>0</v>
      </c>
      <c r="BP16" s="1064">
        <v>0</v>
      </c>
      <c r="BQ16" s="1065">
        <v>0</v>
      </c>
      <c r="BR16" s="1064">
        <v>0</v>
      </c>
      <c r="BS16" s="1065">
        <v>178</v>
      </c>
      <c r="BT16" s="1066">
        <v>3.5685645549318363</v>
      </c>
      <c r="BU16" s="1065">
        <v>1</v>
      </c>
      <c r="BV16" s="1064">
        <v>2.0124773596297042E-2</v>
      </c>
      <c r="BW16" s="1065">
        <v>179</v>
      </c>
      <c r="BX16" s="1064">
        <v>1.810275080906149</v>
      </c>
      <c r="BY16" s="1065">
        <v>407</v>
      </c>
      <c r="BZ16" s="1066">
        <v>9.9123234291281044</v>
      </c>
      <c r="CA16" s="1065">
        <v>0</v>
      </c>
      <c r="CB16" s="1064">
        <v>0</v>
      </c>
      <c r="CC16" s="1065">
        <v>393</v>
      </c>
      <c r="CD16" s="1064">
        <v>4.1978209784234135</v>
      </c>
      <c r="CE16" s="1065">
        <v>0</v>
      </c>
      <c r="CF16" s="1066">
        <v>0</v>
      </c>
      <c r="CG16" s="1065">
        <v>0</v>
      </c>
      <c r="CH16" s="1064">
        <v>0</v>
      </c>
      <c r="CI16" s="1065">
        <v>0</v>
      </c>
      <c r="CJ16" s="1068">
        <v>0</v>
      </c>
      <c r="CK16" s="1065">
        <v>0</v>
      </c>
      <c r="CL16" s="1070">
        <v>0</v>
      </c>
      <c r="CM16" s="1065">
        <v>0</v>
      </c>
      <c r="CN16" s="1064">
        <v>0</v>
      </c>
      <c r="CO16" s="1065">
        <v>0</v>
      </c>
      <c r="CP16" s="1064">
        <v>0</v>
      </c>
      <c r="CQ16" s="1065">
        <v>1</v>
      </c>
      <c r="CR16" s="1066">
        <v>2.0048115477145148E-2</v>
      </c>
      <c r="CS16" s="1065">
        <v>0</v>
      </c>
      <c r="CT16" s="1064">
        <v>0</v>
      </c>
      <c r="CU16" s="1069">
        <v>1</v>
      </c>
      <c r="CV16" s="1068">
        <v>1.0113268608414241E-2</v>
      </c>
      <c r="CW16" s="1065">
        <v>0</v>
      </c>
      <c r="CX16" s="1066">
        <v>0</v>
      </c>
      <c r="CY16" s="1065">
        <v>0</v>
      </c>
      <c r="CZ16" s="1064">
        <v>0</v>
      </c>
      <c r="DA16" s="1065">
        <v>0</v>
      </c>
      <c r="DB16" s="1064">
        <v>0</v>
      </c>
      <c r="DC16" s="1065">
        <v>732</v>
      </c>
      <c r="DD16" s="1066">
        <v>14.67522052927025</v>
      </c>
      <c r="DE16" s="1065">
        <v>937</v>
      </c>
      <c r="DF16" s="1066">
        <v>18.856912859730329</v>
      </c>
      <c r="DG16" s="1065">
        <v>1667</v>
      </c>
      <c r="DH16" s="1064">
        <v>16.858818770226538</v>
      </c>
      <c r="DI16" s="1065">
        <v>270</v>
      </c>
      <c r="DJ16" s="1066">
        <v>6.5757428153921094</v>
      </c>
      <c r="DK16" s="1065">
        <v>286</v>
      </c>
      <c r="DL16" s="1064">
        <v>6.125508674234311</v>
      </c>
      <c r="DM16" s="1065">
        <v>551</v>
      </c>
      <c r="DN16" s="1067">
        <v>5.8854945524460582</v>
      </c>
      <c r="DO16" s="1065">
        <v>6</v>
      </c>
      <c r="DP16" s="1066">
        <v>0.12028869286287089</v>
      </c>
      <c r="DQ16" s="1065">
        <v>5</v>
      </c>
      <c r="DR16" s="1064">
        <v>0.1006238679814852</v>
      </c>
      <c r="DS16" s="1065">
        <v>10</v>
      </c>
      <c r="DT16" s="1064">
        <v>0.10113268608414239</v>
      </c>
      <c r="DU16" s="1065">
        <v>9</v>
      </c>
      <c r="DV16" s="1066">
        <v>0.219191427179737</v>
      </c>
      <c r="DW16" s="1065">
        <v>6</v>
      </c>
      <c r="DX16" s="1064">
        <v>0.1285071749839366</v>
      </c>
      <c r="DY16" s="1065">
        <v>15</v>
      </c>
      <c r="DZ16" s="1064">
        <v>0.16022217474898526</v>
      </c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  <c r="IO16" s="70"/>
      <c r="IP16" s="70"/>
      <c r="IQ16" s="70"/>
      <c r="IR16" s="70"/>
      <c r="IS16" s="70"/>
      <c r="IT16" s="70"/>
      <c r="IU16" s="70"/>
      <c r="IV16" s="70"/>
      <c r="IW16" s="70"/>
      <c r="IX16" s="70"/>
      <c r="IY16" s="70"/>
      <c r="IZ16" s="70"/>
      <c r="JA16" s="70"/>
      <c r="JB16" s="70"/>
      <c r="JC16" s="70"/>
      <c r="JD16" s="70"/>
      <c r="JE16" s="70"/>
      <c r="JF16" s="70"/>
      <c r="JG16" s="70"/>
      <c r="JH16" s="70"/>
      <c r="JI16" s="70"/>
      <c r="JJ16" s="70"/>
      <c r="JK16" s="70"/>
      <c r="JL16" s="70"/>
      <c r="JM16" s="70"/>
      <c r="JN16" s="70"/>
      <c r="JO16" s="70"/>
      <c r="JP16" s="70"/>
      <c r="JQ16" s="70"/>
      <c r="JR16" s="70"/>
      <c r="JS16" s="70"/>
      <c r="JT16" s="70"/>
      <c r="JU16" s="70"/>
      <c r="JV16" s="70"/>
      <c r="JW16" s="70"/>
      <c r="JX16" s="70"/>
      <c r="JY16" s="70"/>
      <c r="JZ16" s="70"/>
      <c r="KA16" s="70"/>
      <c r="KB16" s="70"/>
      <c r="KC16" s="70"/>
      <c r="KD16" s="70"/>
      <c r="KE16" s="70"/>
      <c r="KF16" s="70"/>
      <c r="KG16" s="70"/>
      <c r="KH16" s="70"/>
      <c r="KI16" s="70"/>
      <c r="KJ16" s="70"/>
      <c r="KK16" s="70"/>
      <c r="KL16" s="70"/>
      <c r="KM16" s="70"/>
      <c r="KN16" s="70"/>
      <c r="KO16" s="70"/>
      <c r="KP16" s="70"/>
      <c r="KQ16" s="70"/>
      <c r="KR16" s="70"/>
      <c r="KS16" s="70"/>
      <c r="KT16" s="70"/>
      <c r="KU16" s="70"/>
      <c r="KV16" s="70"/>
      <c r="KW16" s="70"/>
      <c r="KX16" s="70"/>
      <c r="KY16" s="70"/>
      <c r="KZ16" s="70"/>
      <c r="LA16" s="70"/>
      <c r="LB16" s="70"/>
      <c r="LC16" s="70"/>
      <c r="LD16" s="70"/>
      <c r="LE16" s="70"/>
      <c r="LF16" s="70"/>
      <c r="LG16" s="70"/>
      <c r="LH16" s="70"/>
      <c r="LI16" s="70"/>
      <c r="LJ16" s="70"/>
      <c r="LK16" s="70"/>
      <c r="LL16" s="70"/>
      <c r="LM16" s="70"/>
      <c r="LN16" s="70"/>
      <c r="LO16" s="70"/>
      <c r="LP16" s="70"/>
      <c r="LQ16" s="70"/>
      <c r="LR16" s="70"/>
      <c r="LS16" s="70"/>
      <c r="LT16" s="70"/>
      <c r="LU16" s="70"/>
      <c r="LV16" s="70"/>
      <c r="LW16" s="70"/>
      <c r="LX16" s="70"/>
      <c r="LY16" s="70"/>
      <c r="LZ16" s="70"/>
      <c r="MA16" s="70"/>
      <c r="MB16" s="70"/>
      <c r="MC16" s="70"/>
      <c r="MD16" s="70"/>
      <c r="ME16" s="70"/>
      <c r="MF16" s="70"/>
      <c r="MG16" s="70"/>
      <c r="MH16" s="70"/>
      <c r="MI16" s="70"/>
      <c r="MJ16" s="70"/>
      <c r="MK16" s="70"/>
      <c r="ML16" s="70"/>
      <c r="MM16" s="70"/>
      <c r="MN16" s="70"/>
      <c r="MO16" s="70"/>
      <c r="MP16" s="70"/>
      <c r="MQ16" s="70"/>
      <c r="MR16" s="70"/>
      <c r="MS16" s="70"/>
      <c r="MT16" s="70"/>
      <c r="MU16" s="70"/>
      <c r="MV16" s="70"/>
      <c r="MW16" s="70"/>
      <c r="MX16" s="70"/>
      <c r="MY16" s="70"/>
      <c r="MZ16" s="70"/>
      <c r="NA16" s="70"/>
      <c r="NB16" s="70"/>
      <c r="NC16" s="70"/>
      <c r="ND16" s="70"/>
      <c r="NE16" s="70"/>
      <c r="NF16" s="70"/>
      <c r="NG16" s="70"/>
      <c r="NH16" s="70"/>
      <c r="NI16" s="70"/>
      <c r="NJ16" s="70"/>
      <c r="NK16" s="70"/>
      <c r="NL16" s="70"/>
      <c r="NM16" s="70"/>
      <c r="NN16" s="70"/>
      <c r="NO16" s="70"/>
      <c r="NP16" s="70"/>
      <c r="NQ16" s="70"/>
      <c r="NR16" s="70"/>
      <c r="NS16" s="70"/>
      <c r="NT16" s="70"/>
      <c r="NU16" s="70"/>
      <c r="NV16" s="70"/>
      <c r="NW16" s="70"/>
      <c r="NX16" s="70"/>
      <c r="NY16" s="70"/>
      <c r="NZ16" s="70"/>
      <c r="OA16" s="70"/>
      <c r="OB16" s="70"/>
      <c r="OC16" s="70"/>
      <c r="OD16" s="70"/>
      <c r="OE16" s="70"/>
      <c r="OF16" s="70"/>
      <c r="OG16" s="70"/>
      <c r="OH16" s="70"/>
      <c r="OI16" s="70"/>
      <c r="OJ16" s="70"/>
      <c r="OK16" s="70"/>
      <c r="OL16" s="70"/>
      <c r="OM16" s="70"/>
      <c r="ON16" s="70"/>
      <c r="OO16" s="70"/>
      <c r="OP16" s="70"/>
      <c r="OQ16" s="70"/>
      <c r="OR16" s="70"/>
      <c r="OS16" s="70"/>
      <c r="OT16" s="70"/>
      <c r="OU16" s="70"/>
      <c r="OV16" s="70"/>
      <c r="OW16" s="70"/>
      <c r="OX16" s="70"/>
      <c r="OY16" s="70"/>
      <c r="OZ16" s="70"/>
      <c r="PA16" s="70"/>
      <c r="PB16" s="70"/>
      <c r="PC16" s="70"/>
      <c r="PD16" s="70"/>
      <c r="PE16" s="70"/>
      <c r="PF16" s="70"/>
      <c r="PG16" s="70"/>
      <c r="PH16" s="70"/>
      <c r="PI16" s="70"/>
      <c r="PJ16" s="70"/>
      <c r="PK16" s="70"/>
      <c r="PL16" s="70"/>
      <c r="PM16" s="70"/>
      <c r="PN16" s="70"/>
      <c r="PO16" s="70"/>
      <c r="PP16" s="70"/>
      <c r="PQ16" s="70"/>
      <c r="PR16" s="70"/>
      <c r="PS16" s="70"/>
      <c r="PT16" s="70"/>
      <c r="PU16" s="70"/>
      <c r="PV16" s="70"/>
      <c r="PW16" s="70"/>
      <c r="PX16" s="70"/>
      <c r="PY16" s="70"/>
      <c r="PZ16" s="70"/>
      <c r="QA16" s="70"/>
      <c r="QB16" s="70"/>
      <c r="QC16" s="70"/>
      <c r="QD16" s="70"/>
      <c r="QE16" s="70"/>
      <c r="QF16" s="70"/>
      <c r="QG16" s="70"/>
      <c r="QH16" s="70"/>
      <c r="QI16" s="70"/>
      <c r="QJ16" s="70"/>
      <c r="QK16" s="70"/>
      <c r="QL16" s="70"/>
      <c r="QM16" s="70"/>
      <c r="QN16" s="70"/>
      <c r="QO16" s="70"/>
      <c r="QP16" s="70"/>
      <c r="QQ16" s="70"/>
      <c r="QR16" s="70"/>
      <c r="QS16" s="70"/>
      <c r="QT16" s="70"/>
      <c r="QU16" s="70"/>
      <c r="QV16" s="70"/>
      <c r="QW16" s="70"/>
      <c r="QX16" s="70"/>
      <c r="QY16" s="70"/>
      <c r="QZ16" s="70"/>
      <c r="RA16" s="70"/>
      <c r="RB16" s="70"/>
      <c r="RC16" s="70"/>
      <c r="RD16" s="70"/>
      <c r="RE16" s="70"/>
      <c r="RF16" s="70"/>
      <c r="RG16" s="70"/>
      <c r="RH16" s="70"/>
      <c r="RI16" s="70"/>
      <c r="RJ16" s="70"/>
      <c r="RK16" s="70"/>
      <c r="RL16" s="70"/>
      <c r="RM16" s="70"/>
      <c r="RN16" s="70"/>
      <c r="RO16" s="70"/>
      <c r="RP16" s="70"/>
      <c r="RQ16" s="70"/>
      <c r="RR16" s="70"/>
      <c r="RS16" s="70"/>
      <c r="RT16" s="70"/>
      <c r="RU16" s="70"/>
      <c r="RV16" s="70"/>
      <c r="RW16" s="70"/>
      <c r="RX16" s="70"/>
      <c r="RY16" s="70"/>
      <c r="RZ16" s="70"/>
      <c r="SA16" s="70"/>
      <c r="SB16" s="70"/>
      <c r="SC16" s="70"/>
      <c r="SD16" s="70"/>
      <c r="SE16" s="70"/>
      <c r="SF16" s="70"/>
      <c r="SG16" s="70"/>
      <c r="SH16" s="70"/>
      <c r="SI16" s="70"/>
      <c r="SJ16" s="70"/>
      <c r="SK16" s="70"/>
      <c r="SL16" s="70"/>
      <c r="SM16" s="70"/>
      <c r="SN16" s="70"/>
      <c r="SO16" s="70"/>
      <c r="SP16" s="70"/>
      <c r="SQ16" s="70"/>
      <c r="SR16" s="70"/>
      <c r="SS16" s="70"/>
      <c r="ST16" s="70"/>
      <c r="SU16" s="70"/>
      <c r="SV16" s="70"/>
      <c r="SW16" s="70"/>
      <c r="SX16" s="70"/>
      <c r="SY16" s="70"/>
      <c r="SZ16" s="70"/>
      <c r="TA16" s="70"/>
      <c r="TB16" s="70"/>
      <c r="TC16" s="70"/>
      <c r="TD16" s="70"/>
      <c r="TE16" s="70"/>
      <c r="TF16" s="70"/>
      <c r="TG16" s="70"/>
      <c r="TH16" s="70"/>
      <c r="TI16" s="70"/>
      <c r="TJ16" s="70"/>
      <c r="TK16" s="70"/>
      <c r="TL16" s="70"/>
      <c r="TM16" s="70"/>
      <c r="TN16" s="70"/>
      <c r="TO16" s="70"/>
      <c r="TP16" s="70"/>
      <c r="TQ16" s="70"/>
      <c r="TR16" s="70"/>
      <c r="TS16" s="70"/>
      <c r="TT16" s="70"/>
      <c r="TU16" s="70"/>
      <c r="TV16" s="70"/>
      <c r="TW16" s="70"/>
      <c r="TX16" s="70"/>
      <c r="TY16" s="70"/>
      <c r="TZ16" s="70"/>
      <c r="UA16" s="70"/>
      <c r="UB16" s="70"/>
      <c r="UC16" s="70"/>
      <c r="UD16" s="70"/>
      <c r="UE16" s="70"/>
      <c r="UF16" s="70"/>
      <c r="UG16" s="70"/>
      <c r="UH16" s="70"/>
      <c r="UI16" s="70"/>
      <c r="UJ16" s="70"/>
      <c r="UK16" s="70"/>
      <c r="UL16" s="70"/>
      <c r="UM16" s="70"/>
      <c r="UN16" s="70"/>
      <c r="UO16" s="70"/>
      <c r="UP16" s="70"/>
      <c r="UQ16" s="70"/>
      <c r="UR16" s="70"/>
      <c r="US16" s="70"/>
      <c r="UT16" s="70"/>
      <c r="UU16" s="70"/>
      <c r="UV16" s="70"/>
      <c r="UW16" s="70"/>
      <c r="UX16" s="70"/>
      <c r="UY16" s="70"/>
      <c r="UZ16" s="70"/>
      <c r="VA16" s="70"/>
      <c r="VB16" s="70"/>
      <c r="VC16" s="70"/>
      <c r="VD16" s="70"/>
      <c r="VE16" s="70"/>
      <c r="VF16" s="70"/>
      <c r="VG16" s="70"/>
      <c r="VH16" s="70"/>
      <c r="VI16" s="70"/>
      <c r="VJ16" s="70"/>
      <c r="VK16" s="70"/>
      <c r="VL16" s="70"/>
      <c r="VM16" s="70"/>
      <c r="VN16" s="70"/>
      <c r="VO16" s="70"/>
      <c r="VP16" s="70"/>
      <c r="VQ16" s="70"/>
    </row>
    <row r="17" spans="1:589" s="1054" customFormat="1" ht="35.1" customHeight="1">
      <c r="A17" s="1053" t="s">
        <v>30</v>
      </c>
      <c r="B17" s="1052" t="s">
        <v>681</v>
      </c>
      <c r="C17" s="1050">
        <v>311</v>
      </c>
      <c r="D17" s="1050">
        <v>299</v>
      </c>
      <c r="E17" s="1051">
        <v>610</v>
      </c>
      <c r="F17" s="1050">
        <v>277</v>
      </c>
      <c r="G17" s="1050">
        <v>266</v>
      </c>
      <c r="H17" s="1050">
        <v>543</v>
      </c>
      <c r="I17" s="1040">
        <v>84</v>
      </c>
      <c r="J17" s="1040">
        <v>121</v>
      </c>
      <c r="K17" s="1046">
        <v>0</v>
      </c>
      <c r="L17" s="1045">
        <v>0</v>
      </c>
      <c r="M17" s="1040"/>
      <c r="N17" s="1044">
        <v>0.14087341517407928</v>
      </c>
      <c r="O17" s="1043">
        <v>7</v>
      </c>
      <c r="P17" s="1044">
        <v>7.0792880258899682E-2</v>
      </c>
      <c r="Q17" s="1046">
        <v>0</v>
      </c>
      <c r="R17" s="1045">
        <v>0</v>
      </c>
      <c r="S17" s="1040">
        <v>7</v>
      </c>
      <c r="T17" s="1044">
        <v>0.14992503748125938</v>
      </c>
      <c r="U17" s="1043">
        <v>7</v>
      </c>
      <c r="V17" s="1044">
        <v>7.4770348216193119E-2</v>
      </c>
      <c r="W17" s="1046">
        <v>0</v>
      </c>
      <c r="X17" s="1045">
        <v>0</v>
      </c>
      <c r="Y17" s="1046">
        <v>0</v>
      </c>
      <c r="Z17" s="1044">
        <v>0</v>
      </c>
      <c r="AA17" s="1043">
        <v>0</v>
      </c>
      <c r="AB17" s="1044">
        <v>0</v>
      </c>
      <c r="AC17" s="1046">
        <v>0</v>
      </c>
      <c r="AD17" s="1045">
        <v>0</v>
      </c>
      <c r="AE17" s="1046">
        <v>0</v>
      </c>
      <c r="AF17" s="1049">
        <v>0</v>
      </c>
      <c r="AG17" s="1043">
        <v>0</v>
      </c>
      <c r="AH17" s="1044">
        <v>0</v>
      </c>
      <c r="AI17" s="1046">
        <v>0</v>
      </c>
      <c r="AJ17" s="1045">
        <v>0</v>
      </c>
      <c r="AK17" s="1046">
        <v>0</v>
      </c>
      <c r="AL17" s="1044">
        <v>0</v>
      </c>
      <c r="AM17" s="1043">
        <v>0</v>
      </c>
      <c r="AN17" s="1044">
        <v>0</v>
      </c>
      <c r="AO17" s="1046">
        <v>0</v>
      </c>
      <c r="AP17" s="1045">
        <v>0</v>
      </c>
      <c r="AQ17" s="1046">
        <v>0</v>
      </c>
      <c r="AR17" s="1044">
        <v>0</v>
      </c>
      <c r="AS17" s="1043">
        <v>0</v>
      </c>
      <c r="AT17" s="1044">
        <v>0</v>
      </c>
      <c r="AU17" s="1046">
        <v>0</v>
      </c>
      <c r="AV17" s="1045">
        <v>0</v>
      </c>
      <c r="AW17" s="1046">
        <v>0</v>
      </c>
      <c r="AX17" s="1044">
        <v>0</v>
      </c>
      <c r="AY17" s="1043">
        <v>0</v>
      </c>
      <c r="AZ17" s="1044">
        <v>0</v>
      </c>
      <c r="BA17" s="1046">
        <v>0</v>
      </c>
      <c r="BB17" s="1045">
        <v>0</v>
      </c>
      <c r="BC17" s="1046">
        <v>1</v>
      </c>
      <c r="BD17" s="1044">
        <v>2.1417862497322766E-2</v>
      </c>
      <c r="BE17" s="1043">
        <v>1</v>
      </c>
      <c r="BF17" s="1044">
        <v>1.0681478316599017E-2</v>
      </c>
      <c r="BG17" s="1046">
        <v>0</v>
      </c>
      <c r="BH17" s="1045">
        <v>0</v>
      </c>
      <c r="BI17" s="1046">
        <v>0</v>
      </c>
      <c r="BJ17" s="1044">
        <v>0</v>
      </c>
      <c r="BK17" s="1043">
        <v>0</v>
      </c>
      <c r="BL17" s="1044">
        <v>0</v>
      </c>
      <c r="BM17" s="1046">
        <v>0</v>
      </c>
      <c r="BN17" s="1045">
        <v>0</v>
      </c>
      <c r="BO17" s="1046">
        <v>0</v>
      </c>
      <c r="BP17" s="1044">
        <v>0</v>
      </c>
      <c r="BQ17" s="1043">
        <v>0</v>
      </c>
      <c r="BR17" s="1044">
        <v>0</v>
      </c>
      <c r="BS17" s="1040">
        <v>178</v>
      </c>
      <c r="BT17" s="1048">
        <v>3.5685645549318363</v>
      </c>
      <c r="BU17" s="1046">
        <v>1</v>
      </c>
      <c r="BV17" s="1044">
        <v>2.0124773596297042E-2</v>
      </c>
      <c r="BW17" s="1043">
        <v>179</v>
      </c>
      <c r="BX17" s="1044">
        <v>1.810275080906149</v>
      </c>
      <c r="BY17" s="1047">
        <v>407</v>
      </c>
      <c r="BZ17" s="1045">
        <v>9.9123234291281044</v>
      </c>
      <c r="CA17" s="1043">
        <v>0</v>
      </c>
      <c r="CB17" s="1044">
        <v>0</v>
      </c>
      <c r="CC17" s="1043">
        <v>393</v>
      </c>
      <c r="CD17" s="1044">
        <v>4.1978209784234135</v>
      </c>
      <c r="CE17" s="1046">
        <v>0</v>
      </c>
      <c r="CF17" s="1045">
        <v>0</v>
      </c>
      <c r="CG17" s="1046">
        <v>0</v>
      </c>
      <c r="CH17" s="1044">
        <v>0</v>
      </c>
      <c r="CI17" s="1043">
        <v>0</v>
      </c>
      <c r="CJ17" s="1044">
        <v>0</v>
      </c>
      <c r="CK17" s="1046">
        <v>0</v>
      </c>
      <c r="CL17" s="1045">
        <v>0</v>
      </c>
      <c r="CM17" s="1046">
        <v>0</v>
      </c>
      <c r="CN17" s="1044">
        <v>0</v>
      </c>
      <c r="CO17" s="1043">
        <v>0</v>
      </c>
      <c r="CP17" s="1044">
        <v>0</v>
      </c>
      <c r="CQ17" s="1040">
        <v>1</v>
      </c>
      <c r="CR17" s="1045">
        <v>2.0048115477145148E-2</v>
      </c>
      <c r="CS17" s="1046">
        <v>0</v>
      </c>
      <c r="CT17" s="1044">
        <v>0</v>
      </c>
      <c r="CU17" s="1043">
        <v>1</v>
      </c>
      <c r="CV17" s="1044">
        <v>1.0113268608414241E-2</v>
      </c>
      <c r="CW17" s="1046">
        <v>0</v>
      </c>
      <c r="CX17" s="1045">
        <v>0</v>
      </c>
      <c r="CY17" s="1046">
        <v>0</v>
      </c>
      <c r="CZ17" s="1044">
        <v>0</v>
      </c>
      <c r="DA17" s="1043">
        <v>0</v>
      </c>
      <c r="DB17" s="1044">
        <v>0</v>
      </c>
      <c r="DC17" s="1040">
        <v>33</v>
      </c>
      <c r="DD17" s="1045">
        <v>14.67522052927025</v>
      </c>
      <c r="DE17" s="1040">
        <v>40</v>
      </c>
      <c r="DF17" s="1045">
        <v>18.856912859730329</v>
      </c>
      <c r="DG17" s="1043">
        <v>73</v>
      </c>
      <c r="DH17" s="1044">
        <v>16.858818770226538</v>
      </c>
      <c r="DI17" s="1040">
        <v>17</v>
      </c>
      <c r="DJ17" s="1041">
        <v>6.5757428153921094</v>
      </c>
      <c r="DK17" s="1040">
        <v>16</v>
      </c>
      <c r="DL17" s="1039">
        <v>6.125508674234311</v>
      </c>
      <c r="DM17" s="1043">
        <v>33</v>
      </c>
      <c r="DN17" s="1042">
        <v>5.8854945524460582</v>
      </c>
      <c r="DO17" s="1040">
        <v>10</v>
      </c>
      <c r="DP17" s="1041">
        <v>0.12028869286287089</v>
      </c>
      <c r="DQ17" s="1040">
        <v>10</v>
      </c>
      <c r="DR17" s="1039">
        <v>0.1006238679814852</v>
      </c>
      <c r="DS17" s="1040">
        <v>20</v>
      </c>
      <c r="DT17" s="1039">
        <v>0.10113268608414239</v>
      </c>
      <c r="DU17" s="1040">
        <v>6</v>
      </c>
      <c r="DV17" s="1041">
        <v>0.219191427179737</v>
      </c>
      <c r="DW17" s="1040">
        <v>2</v>
      </c>
      <c r="DX17" s="1039">
        <v>0.1285071749839366</v>
      </c>
      <c r="DY17" s="1040">
        <v>15</v>
      </c>
      <c r="DZ17" s="1039">
        <v>0.16022217474898526</v>
      </c>
      <c r="EA17" s="1038"/>
      <c r="EB17" s="1038"/>
      <c r="EC17" s="1038"/>
      <c r="ED17" s="1038"/>
      <c r="EE17" s="1038"/>
      <c r="EF17" s="1038"/>
      <c r="EG17" s="1038"/>
      <c r="EH17" s="1038"/>
      <c r="EI17" s="1038"/>
      <c r="EJ17" s="1038"/>
      <c r="EK17" s="1038"/>
      <c r="EL17" s="1038"/>
      <c r="EM17" s="1038"/>
      <c r="EN17" s="1038"/>
      <c r="EO17" s="1038"/>
      <c r="EP17" s="1038"/>
      <c r="EQ17" s="1038"/>
      <c r="ER17" s="1038"/>
      <c r="ES17" s="1038"/>
      <c r="ET17" s="1038"/>
      <c r="EU17" s="1038"/>
      <c r="EV17" s="1038"/>
      <c r="EW17" s="1038"/>
      <c r="EX17" s="1038"/>
      <c r="EY17" s="1038"/>
      <c r="EZ17" s="1038"/>
      <c r="FA17" s="1038"/>
      <c r="FB17" s="1038"/>
      <c r="FC17" s="1038"/>
      <c r="FD17" s="1038"/>
      <c r="FE17" s="1038"/>
      <c r="FF17" s="1038"/>
      <c r="FG17" s="1038"/>
      <c r="FH17" s="1038"/>
      <c r="FI17" s="1038"/>
      <c r="FJ17" s="1038"/>
      <c r="FK17" s="1038"/>
      <c r="FL17" s="1038"/>
      <c r="FM17" s="1038"/>
      <c r="FN17" s="1038"/>
      <c r="FO17" s="1038"/>
      <c r="FP17" s="1038"/>
      <c r="FQ17" s="1038"/>
      <c r="FR17" s="1038"/>
      <c r="FS17" s="1038"/>
      <c r="FT17" s="1038"/>
      <c r="FU17" s="1038"/>
      <c r="FV17" s="1038"/>
      <c r="FW17" s="1038"/>
      <c r="FX17" s="1038"/>
      <c r="FY17" s="1038"/>
      <c r="FZ17" s="1038"/>
      <c r="GA17" s="1038"/>
      <c r="GB17" s="1038"/>
      <c r="GC17" s="1038"/>
      <c r="GD17" s="1038"/>
      <c r="GE17" s="1038"/>
      <c r="GF17" s="1038"/>
      <c r="GG17" s="1038"/>
      <c r="GH17" s="1038"/>
      <c r="GI17" s="1038"/>
      <c r="GJ17" s="1038"/>
      <c r="GK17" s="1038"/>
      <c r="GL17" s="1038"/>
      <c r="GM17" s="1038"/>
      <c r="GN17" s="1038"/>
      <c r="GO17" s="1038"/>
      <c r="GP17" s="1038"/>
      <c r="GQ17" s="1038"/>
      <c r="GR17" s="1038"/>
      <c r="GS17" s="1038"/>
      <c r="GT17" s="1038"/>
      <c r="GU17" s="1038"/>
      <c r="GV17" s="1038"/>
      <c r="GW17" s="1038"/>
      <c r="GX17" s="1038"/>
      <c r="GY17" s="1038"/>
      <c r="GZ17" s="1038"/>
      <c r="HA17" s="1038"/>
      <c r="HB17" s="1038"/>
      <c r="HC17" s="1038"/>
      <c r="HD17" s="1038"/>
      <c r="HE17" s="1038"/>
      <c r="HF17" s="1038"/>
      <c r="HG17" s="1038"/>
      <c r="HH17" s="1038"/>
      <c r="HI17" s="1038"/>
      <c r="HJ17" s="1038"/>
      <c r="HK17" s="1038"/>
      <c r="HL17" s="1038"/>
      <c r="HM17" s="1038"/>
      <c r="HN17" s="1038"/>
      <c r="HO17" s="1038"/>
      <c r="HP17" s="1038"/>
      <c r="HQ17" s="1038"/>
      <c r="HR17" s="1038"/>
      <c r="HS17" s="1038"/>
      <c r="HT17" s="1038"/>
      <c r="HU17" s="1038"/>
      <c r="HV17" s="1038"/>
      <c r="HW17" s="1038"/>
      <c r="HX17" s="1038"/>
      <c r="HY17" s="1038"/>
      <c r="HZ17" s="1038"/>
      <c r="IA17" s="1038"/>
      <c r="IB17" s="1038"/>
      <c r="IC17" s="1038"/>
      <c r="ID17" s="1038"/>
      <c r="IE17" s="1038"/>
      <c r="IF17" s="1038"/>
      <c r="IG17" s="1038"/>
      <c r="IH17" s="1038"/>
      <c r="II17" s="1038"/>
      <c r="IJ17" s="1038"/>
      <c r="IK17" s="1038"/>
      <c r="IL17" s="1038"/>
      <c r="IM17" s="1038"/>
      <c r="IN17" s="1038"/>
      <c r="IO17" s="1038"/>
      <c r="IP17" s="1038"/>
      <c r="IQ17" s="1038"/>
      <c r="IR17" s="1038"/>
      <c r="IS17" s="1038"/>
      <c r="IT17" s="1038"/>
      <c r="IU17" s="1038"/>
      <c r="IV17" s="1038"/>
      <c r="IW17" s="1038"/>
      <c r="IX17" s="1038"/>
      <c r="IY17" s="1038"/>
      <c r="IZ17" s="1038"/>
      <c r="JA17" s="1038"/>
      <c r="JB17" s="1038"/>
      <c r="JC17" s="1038"/>
      <c r="JD17" s="1038"/>
      <c r="JE17" s="1038"/>
      <c r="JF17" s="1038"/>
      <c r="JG17" s="1038"/>
      <c r="JH17" s="1038"/>
      <c r="JI17" s="1038"/>
      <c r="JJ17" s="1038"/>
      <c r="JK17" s="1038"/>
      <c r="JL17" s="1038"/>
      <c r="JM17" s="1038"/>
      <c r="JN17" s="1038"/>
      <c r="JO17" s="1038"/>
      <c r="JP17" s="1038"/>
      <c r="JQ17" s="1038"/>
      <c r="JR17" s="1038"/>
      <c r="JS17" s="1038"/>
      <c r="JT17" s="1038"/>
      <c r="JU17" s="1038"/>
      <c r="JV17" s="1038"/>
      <c r="JW17" s="1038"/>
      <c r="JX17" s="1038"/>
      <c r="JY17" s="1038"/>
      <c r="JZ17" s="1038"/>
      <c r="KA17" s="1038"/>
      <c r="KB17" s="1038"/>
      <c r="KC17" s="1038"/>
      <c r="KD17" s="1038"/>
      <c r="KE17" s="1038"/>
      <c r="KF17" s="1038"/>
      <c r="KG17" s="1038"/>
      <c r="KH17" s="1038"/>
      <c r="KI17" s="1038"/>
      <c r="KJ17" s="1038"/>
      <c r="KK17" s="1038"/>
      <c r="KL17" s="1038"/>
      <c r="KM17" s="1038"/>
      <c r="KN17" s="1038"/>
      <c r="KO17" s="1038"/>
      <c r="KP17" s="1038"/>
      <c r="KQ17" s="1038"/>
      <c r="KR17" s="1038"/>
      <c r="KS17" s="1038"/>
      <c r="KT17" s="1038"/>
      <c r="KU17" s="1038"/>
      <c r="KV17" s="1038"/>
      <c r="KW17" s="1038"/>
      <c r="KX17" s="1038"/>
      <c r="KY17" s="1038"/>
      <c r="KZ17" s="1038"/>
      <c r="LA17" s="1038"/>
      <c r="LB17" s="1038"/>
      <c r="LC17" s="1038"/>
      <c r="LD17" s="1038"/>
      <c r="LE17" s="1038"/>
      <c r="LF17" s="1038"/>
      <c r="LG17" s="1038"/>
      <c r="LH17" s="1038"/>
      <c r="LI17" s="1038"/>
      <c r="LJ17" s="1038"/>
      <c r="LK17" s="1038"/>
      <c r="LL17" s="1038"/>
      <c r="LM17" s="1038"/>
      <c r="LN17" s="1038"/>
      <c r="LO17" s="1038"/>
      <c r="LP17" s="1038"/>
      <c r="LQ17" s="1038"/>
      <c r="LR17" s="1038"/>
      <c r="LS17" s="1038"/>
      <c r="LT17" s="1038"/>
      <c r="LU17" s="1038"/>
      <c r="LV17" s="1038"/>
      <c r="LW17" s="1038"/>
      <c r="LX17" s="1038"/>
      <c r="LY17" s="1038"/>
      <c r="LZ17" s="1038"/>
      <c r="MA17" s="1038"/>
      <c r="MB17" s="1038"/>
      <c r="MC17" s="1038"/>
      <c r="MD17" s="1038"/>
      <c r="ME17" s="1038"/>
      <c r="MF17" s="1038"/>
      <c r="MG17" s="1038"/>
      <c r="MH17" s="1038"/>
      <c r="MI17" s="1038"/>
      <c r="MJ17" s="1038"/>
      <c r="MK17" s="1038"/>
      <c r="ML17" s="1038"/>
      <c r="MM17" s="1038"/>
      <c r="MN17" s="1038"/>
      <c r="MO17" s="1038"/>
      <c r="MP17" s="1038"/>
      <c r="MQ17" s="1038"/>
      <c r="MR17" s="1038"/>
      <c r="MS17" s="1038"/>
      <c r="MT17" s="1038"/>
      <c r="MU17" s="1038"/>
      <c r="MV17" s="1038"/>
      <c r="MW17" s="1038"/>
      <c r="MX17" s="1038"/>
      <c r="MY17" s="1038"/>
      <c r="MZ17" s="1038"/>
      <c r="NA17" s="1038"/>
      <c r="NB17" s="1038"/>
      <c r="NC17" s="1038"/>
      <c r="ND17" s="1038"/>
      <c r="NE17" s="1038"/>
      <c r="NF17" s="1038"/>
      <c r="NG17" s="1038"/>
      <c r="NH17" s="1038"/>
      <c r="NI17" s="1038"/>
      <c r="NJ17" s="1038"/>
      <c r="NK17" s="1038"/>
      <c r="NL17" s="1038"/>
      <c r="NM17" s="1038"/>
      <c r="NN17" s="1038"/>
      <c r="NO17" s="1038"/>
      <c r="NP17" s="1038"/>
      <c r="NQ17" s="1038"/>
      <c r="NR17" s="1038"/>
      <c r="NS17" s="1038"/>
      <c r="NT17" s="1038"/>
      <c r="NU17" s="1038"/>
      <c r="NV17" s="1038"/>
      <c r="NW17" s="1038"/>
      <c r="NX17" s="1038"/>
      <c r="NY17" s="1038"/>
      <c r="NZ17" s="1038"/>
      <c r="OA17" s="1038"/>
      <c r="OB17" s="1038"/>
      <c r="OC17" s="1038"/>
      <c r="OD17" s="1038"/>
      <c r="OE17" s="1038"/>
      <c r="OF17" s="1038"/>
      <c r="OG17" s="1038"/>
      <c r="OH17" s="1038"/>
      <c r="OI17" s="1038"/>
      <c r="OJ17" s="1038"/>
      <c r="OK17" s="1038"/>
      <c r="OL17" s="1038"/>
      <c r="OM17" s="1038"/>
      <c r="ON17" s="1038"/>
      <c r="OO17" s="1038"/>
      <c r="OP17" s="1038"/>
      <c r="OQ17" s="1038"/>
      <c r="OR17" s="1038"/>
      <c r="OS17" s="1038"/>
      <c r="OT17" s="1038"/>
      <c r="OU17" s="1038"/>
      <c r="OV17" s="1038"/>
      <c r="OW17" s="1038"/>
      <c r="OX17" s="1038"/>
      <c r="OY17" s="1038"/>
      <c r="OZ17" s="1038"/>
      <c r="PA17" s="1038"/>
      <c r="PB17" s="1038"/>
      <c r="PC17" s="1038"/>
      <c r="PD17" s="1038"/>
      <c r="PE17" s="1038"/>
      <c r="PF17" s="1038"/>
      <c r="PG17" s="1038"/>
      <c r="PH17" s="1038"/>
      <c r="PI17" s="1038"/>
      <c r="PJ17" s="1038"/>
      <c r="PK17" s="1038"/>
      <c r="PL17" s="1038"/>
      <c r="PM17" s="1038"/>
      <c r="PN17" s="1038"/>
      <c r="PO17" s="1038"/>
      <c r="PP17" s="1038"/>
      <c r="PQ17" s="1038"/>
      <c r="PR17" s="1038"/>
      <c r="PS17" s="1038"/>
      <c r="PT17" s="1038"/>
      <c r="PU17" s="1038"/>
      <c r="PV17" s="1038"/>
      <c r="PW17" s="1038"/>
      <c r="PX17" s="1038"/>
      <c r="PY17" s="1038"/>
      <c r="PZ17" s="1038"/>
      <c r="QA17" s="1038"/>
      <c r="QB17" s="1038"/>
      <c r="QC17" s="1038"/>
      <c r="QD17" s="1038"/>
      <c r="QE17" s="1038"/>
      <c r="QF17" s="1038"/>
      <c r="QG17" s="1038"/>
      <c r="QH17" s="1038"/>
      <c r="QI17" s="1038"/>
      <c r="QJ17" s="1038"/>
      <c r="QK17" s="1038"/>
      <c r="QL17" s="1038"/>
      <c r="QM17" s="1038"/>
      <c r="QN17" s="1038"/>
      <c r="QO17" s="1038"/>
      <c r="QP17" s="1038"/>
      <c r="QQ17" s="1038"/>
      <c r="QR17" s="1038"/>
      <c r="QS17" s="1038"/>
      <c r="QT17" s="1038"/>
      <c r="QU17" s="1038"/>
      <c r="QV17" s="1038"/>
      <c r="QW17" s="1038"/>
      <c r="QX17" s="1038"/>
      <c r="QY17" s="1038"/>
      <c r="QZ17" s="1038"/>
      <c r="RA17" s="1038"/>
      <c r="RB17" s="1038"/>
      <c r="RC17" s="1038"/>
      <c r="RD17" s="1038"/>
      <c r="RE17" s="1038"/>
      <c r="RF17" s="1038"/>
      <c r="RG17" s="1038"/>
      <c r="RH17" s="1038"/>
      <c r="RI17" s="1038"/>
      <c r="RJ17" s="1038"/>
      <c r="RK17" s="1038"/>
      <c r="RL17" s="1038"/>
      <c r="RM17" s="1038"/>
      <c r="RN17" s="1038"/>
      <c r="RO17" s="1038"/>
      <c r="RP17" s="1038"/>
      <c r="RQ17" s="1038"/>
      <c r="RR17" s="1038"/>
      <c r="RS17" s="1038"/>
      <c r="RT17" s="1038"/>
      <c r="RU17" s="1038"/>
      <c r="RV17" s="1038"/>
      <c r="RW17" s="1038"/>
      <c r="RX17" s="1038"/>
      <c r="RY17" s="1038"/>
      <c r="RZ17" s="1038"/>
      <c r="SA17" s="1038"/>
      <c r="SB17" s="1038"/>
      <c r="SC17" s="1038"/>
      <c r="SD17" s="1038"/>
      <c r="SE17" s="1038"/>
      <c r="SF17" s="1038"/>
      <c r="SG17" s="1038"/>
      <c r="SH17" s="1038"/>
      <c r="SI17" s="1038"/>
      <c r="SJ17" s="1038"/>
      <c r="SK17" s="1038"/>
      <c r="SL17" s="1038"/>
      <c r="SM17" s="1038"/>
      <c r="SN17" s="1038"/>
      <c r="SO17" s="1038"/>
      <c r="SP17" s="1038"/>
      <c r="SQ17" s="1038"/>
      <c r="SR17" s="1038"/>
      <c r="SS17" s="1038"/>
      <c r="ST17" s="1038"/>
      <c r="SU17" s="1038"/>
      <c r="SV17" s="1038"/>
      <c r="SW17" s="1038"/>
      <c r="SX17" s="1038"/>
      <c r="SY17" s="1038"/>
      <c r="SZ17" s="1038"/>
      <c r="TA17" s="1038"/>
      <c r="TB17" s="1038"/>
      <c r="TC17" s="1038"/>
      <c r="TD17" s="1038"/>
      <c r="TE17" s="1038"/>
      <c r="TF17" s="1038"/>
      <c r="TG17" s="1038"/>
      <c r="TH17" s="1038"/>
      <c r="TI17" s="1038"/>
      <c r="TJ17" s="1038"/>
      <c r="TK17" s="1038"/>
      <c r="TL17" s="1038"/>
      <c r="TM17" s="1038"/>
      <c r="TN17" s="1038"/>
      <c r="TO17" s="1038"/>
      <c r="TP17" s="1038"/>
      <c r="TQ17" s="1038"/>
      <c r="TR17" s="1038"/>
      <c r="TS17" s="1038"/>
      <c r="TT17" s="1038"/>
      <c r="TU17" s="1038"/>
      <c r="TV17" s="1038"/>
      <c r="TW17" s="1038"/>
      <c r="TX17" s="1038"/>
      <c r="TY17" s="1038"/>
      <c r="TZ17" s="1038"/>
      <c r="UA17" s="1038"/>
      <c r="UB17" s="1038"/>
      <c r="UC17" s="1038"/>
      <c r="UD17" s="1038"/>
      <c r="UE17" s="1038"/>
      <c r="UF17" s="1038"/>
      <c r="UG17" s="1038"/>
      <c r="UH17" s="1038"/>
      <c r="UI17" s="1038"/>
      <c r="UJ17" s="1038"/>
      <c r="UK17" s="1038"/>
      <c r="UL17" s="1038"/>
      <c r="UM17" s="1038"/>
      <c r="UN17" s="1038"/>
      <c r="UO17" s="1038"/>
      <c r="UP17" s="1038"/>
      <c r="UQ17" s="1038"/>
      <c r="UR17" s="1038"/>
      <c r="US17" s="1038"/>
      <c r="UT17" s="1038"/>
      <c r="UU17" s="1038"/>
      <c r="UV17" s="1038"/>
      <c r="UW17" s="1038"/>
      <c r="UX17" s="1038"/>
      <c r="UY17" s="1038"/>
      <c r="UZ17" s="1038"/>
      <c r="VA17" s="1038"/>
      <c r="VB17" s="1038"/>
      <c r="VC17" s="1038"/>
      <c r="VD17" s="1038"/>
      <c r="VE17" s="1038"/>
      <c r="VF17" s="1038"/>
      <c r="VG17" s="1038"/>
      <c r="VH17" s="1038"/>
      <c r="VI17" s="1038"/>
      <c r="VJ17" s="1038"/>
      <c r="VK17" s="1038"/>
      <c r="VL17" s="1038"/>
      <c r="VM17" s="1038"/>
      <c r="VN17" s="1038"/>
      <c r="VO17" s="1038"/>
      <c r="VP17" s="1038"/>
      <c r="VQ17" s="1038"/>
    </row>
    <row r="18" spans="1:589" s="802" customFormat="1" ht="35.1" customHeight="1">
      <c r="A18" s="784">
        <v>9</v>
      </c>
      <c r="B18" s="1022" t="s">
        <v>682</v>
      </c>
      <c r="C18" s="1035">
        <v>115</v>
      </c>
      <c r="D18" s="1035">
        <v>118</v>
      </c>
      <c r="E18" s="1036">
        <v>230</v>
      </c>
      <c r="F18" s="1035">
        <v>108</v>
      </c>
      <c r="G18" s="1035">
        <v>117</v>
      </c>
      <c r="H18" s="1035">
        <v>225</v>
      </c>
      <c r="I18" s="1056"/>
      <c r="J18" s="1056"/>
      <c r="K18" s="1062">
        <v>0</v>
      </c>
      <c r="L18" s="1061">
        <v>0</v>
      </c>
      <c r="M18" s="1056">
        <v>7</v>
      </c>
      <c r="N18" s="1060">
        <v>0.14087341517407928</v>
      </c>
      <c r="O18" s="1059">
        <v>7</v>
      </c>
      <c r="P18" s="1060">
        <v>7.0792880258899682E-2</v>
      </c>
      <c r="Q18" s="1062">
        <v>0</v>
      </c>
      <c r="R18" s="1061">
        <v>0</v>
      </c>
      <c r="S18" s="1056">
        <v>7</v>
      </c>
      <c r="T18" s="1060">
        <v>0.14992503748125938</v>
      </c>
      <c r="U18" s="1059">
        <v>7</v>
      </c>
      <c r="V18" s="1060">
        <v>7.4770348216193119E-2</v>
      </c>
      <c r="W18" s="1062">
        <v>0</v>
      </c>
      <c r="X18" s="1061">
        <v>0</v>
      </c>
      <c r="Y18" s="1062">
        <v>0</v>
      </c>
      <c r="Z18" s="1060">
        <v>0</v>
      </c>
      <c r="AA18" s="1059">
        <v>0</v>
      </c>
      <c r="AB18" s="1060">
        <v>0</v>
      </c>
      <c r="AC18" s="1062">
        <v>0</v>
      </c>
      <c r="AD18" s="1061">
        <v>0</v>
      </c>
      <c r="AE18" s="1062">
        <v>0</v>
      </c>
      <c r="AF18" s="1063">
        <v>0</v>
      </c>
      <c r="AG18" s="1059">
        <v>0</v>
      </c>
      <c r="AH18" s="1060">
        <v>0</v>
      </c>
      <c r="AI18" s="1062">
        <v>0</v>
      </c>
      <c r="AJ18" s="1061">
        <v>0</v>
      </c>
      <c r="AK18" s="1062">
        <v>0</v>
      </c>
      <c r="AL18" s="1060">
        <v>0</v>
      </c>
      <c r="AM18" s="1059">
        <v>0</v>
      </c>
      <c r="AN18" s="1060">
        <v>0</v>
      </c>
      <c r="AO18" s="1062">
        <v>0</v>
      </c>
      <c r="AP18" s="1061">
        <v>0</v>
      </c>
      <c r="AQ18" s="1062">
        <v>0</v>
      </c>
      <c r="AR18" s="1060">
        <v>0</v>
      </c>
      <c r="AS18" s="1059">
        <v>0</v>
      </c>
      <c r="AT18" s="1060">
        <v>0</v>
      </c>
      <c r="AU18" s="1062">
        <v>0</v>
      </c>
      <c r="AV18" s="1061">
        <v>0</v>
      </c>
      <c r="AW18" s="1062">
        <v>0</v>
      </c>
      <c r="AX18" s="1060">
        <v>0</v>
      </c>
      <c r="AY18" s="1059">
        <v>0</v>
      </c>
      <c r="AZ18" s="1060">
        <v>0</v>
      </c>
      <c r="BA18" s="1062">
        <v>0</v>
      </c>
      <c r="BB18" s="1061"/>
      <c r="BC18" s="1062"/>
      <c r="BD18" s="1060"/>
      <c r="BE18" s="1059"/>
      <c r="BF18" s="1060"/>
      <c r="BG18" s="1062">
        <v>0</v>
      </c>
      <c r="BH18" s="1061">
        <v>0</v>
      </c>
      <c r="BI18" s="1062">
        <v>0</v>
      </c>
      <c r="BJ18" s="1060">
        <v>0</v>
      </c>
      <c r="BK18" s="1059">
        <v>0</v>
      </c>
      <c r="BL18" s="1060">
        <v>0</v>
      </c>
      <c r="BM18" s="1062">
        <v>0</v>
      </c>
      <c r="BN18" s="1061">
        <v>0</v>
      </c>
      <c r="BO18" s="1062">
        <v>0</v>
      </c>
      <c r="BP18" s="1060">
        <v>0</v>
      </c>
      <c r="BQ18" s="1059">
        <v>0</v>
      </c>
      <c r="BR18" s="1060">
        <v>0</v>
      </c>
      <c r="BS18" s="1056">
        <v>1</v>
      </c>
      <c r="BT18" s="816">
        <v>0</v>
      </c>
      <c r="BU18" s="1062">
        <v>1</v>
      </c>
      <c r="BV18" s="1060">
        <v>0</v>
      </c>
      <c r="BW18" s="1059">
        <v>21</v>
      </c>
      <c r="BX18" s="1060">
        <v>0</v>
      </c>
      <c r="BY18" s="815">
        <v>30</v>
      </c>
      <c r="BZ18" s="1061">
        <v>0</v>
      </c>
      <c r="CA18" s="1059">
        <v>0</v>
      </c>
      <c r="CB18" s="1060">
        <v>0</v>
      </c>
      <c r="CC18" s="1059">
        <v>30</v>
      </c>
      <c r="CD18" s="1060">
        <v>0</v>
      </c>
      <c r="CE18" s="1062">
        <v>0</v>
      </c>
      <c r="CF18" s="1061">
        <v>0</v>
      </c>
      <c r="CG18" s="1062">
        <v>0</v>
      </c>
      <c r="CH18" s="1060">
        <v>0</v>
      </c>
      <c r="CI18" s="1059">
        <v>0</v>
      </c>
      <c r="CJ18" s="1060">
        <v>0</v>
      </c>
      <c r="CK18" s="1062">
        <v>0</v>
      </c>
      <c r="CL18" s="1061">
        <v>0</v>
      </c>
      <c r="CM18" s="1062"/>
      <c r="CN18" s="1060"/>
      <c r="CO18" s="1059"/>
      <c r="CP18" s="1060"/>
      <c r="CQ18" s="1056"/>
      <c r="CR18" s="1061"/>
      <c r="CS18" s="1062"/>
      <c r="CT18" s="1060"/>
      <c r="CU18" s="1059"/>
      <c r="CV18" s="1060"/>
      <c r="CW18" s="1062"/>
      <c r="CX18" s="1061"/>
      <c r="CY18" s="1062"/>
      <c r="CZ18" s="1060"/>
      <c r="DA18" s="1059"/>
      <c r="DB18" s="1060"/>
      <c r="DC18" s="1056"/>
      <c r="DD18" s="1061"/>
      <c r="DE18" s="1056"/>
      <c r="DF18" s="1061"/>
      <c r="DG18" s="1059"/>
      <c r="DH18" s="1060"/>
      <c r="DI18" s="1056"/>
      <c r="DJ18" s="1057"/>
      <c r="DK18" s="1056"/>
      <c r="DL18" s="1055"/>
      <c r="DM18" s="1059"/>
      <c r="DN18" s="1058"/>
      <c r="DO18" s="1056"/>
      <c r="DP18" s="1057"/>
      <c r="DQ18" s="1056"/>
      <c r="DR18" s="1055"/>
      <c r="DS18" s="1056"/>
      <c r="DT18" s="1055"/>
      <c r="DU18" s="1056"/>
      <c r="DV18" s="1057"/>
      <c r="DW18" s="1056"/>
      <c r="DX18" s="1055"/>
      <c r="DY18" s="1056"/>
      <c r="DZ18" s="1055"/>
      <c r="EA18" s="787"/>
      <c r="EB18" s="787"/>
      <c r="EC18" s="787"/>
      <c r="ED18" s="787"/>
      <c r="EE18" s="787"/>
      <c r="EF18" s="787"/>
      <c r="EG18" s="787"/>
      <c r="EH18" s="787"/>
      <c r="EI18" s="787"/>
      <c r="EJ18" s="787"/>
      <c r="EK18" s="787"/>
      <c r="EL18" s="787"/>
      <c r="EM18" s="787"/>
      <c r="EN18" s="787"/>
      <c r="EO18" s="787"/>
      <c r="EP18" s="787"/>
      <c r="EQ18" s="787"/>
      <c r="ER18" s="787"/>
      <c r="ES18" s="787"/>
      <c r="ET18" s="787"/>
      <c r="EU18" s="787"/>
      <c r="EV18" s="787"/>
      <c r="EW18" s="787"/>
      <c r="EX18" s="787"/>
      <c r="EY18" s="787"/>
      <c r="EZ18" s="787"/>
      <c r="FA18" s="787"/>
      <c r="FB18" s="787"/>
      <c r="FC18" s="787"/>
      <c r="FD18" s="787"/>
      <c r="FE18" s="787"/>
      <c r="FF18" s="787"/>
      <c r="FG18" s="787"/>
      <c r="FH18" s="787"/>
      <c r="FI18" s="787"/>
      <c r="FJ18" s="787"/>
      <c r="FK18" s="787"/>
      <c r="FL18" s="787"/>
      <c r="FM18" s="787"/>
      <c r="FN18" s="787"/>
      <c r="FO18" s="787"/>
      <c r="FP18" s="787"/>
      <c r="FQ18" s="787"/>
      <c r="FR18" s="787"/>
      <c r="FS18" s="787"/>
      <c r="FT18" s="787"/>
      <c r="FU18" s="787"/>
      <c r="FV18" s="787"/>
      <c r="FW18" s="787"/>
      <c r="FX18" s="787"/>
      <c r="FY18" s="787"/>
      <c r="FZ18" s="787"/>
      <c r="GA18" s="787"/>
      <c r="GB18" s="787"/>
      <c r="GC18" s="787"/>
      <c r="GD18" s="787"/>
      <c r="GE18" s="787"/>
      <c r="GF18" s="787"/>
      <c r="GG18" s="787"/>
      <c r="GH18" s="787"/>
      <c r="GI18" s="787"/>
      <c r="GJ18" s="787"/>
      <c r="GK18" s="787"/>
      <c r="GL18" s="787"/>
      <c r="GM18" s="787"/>
      <c r="GN18" s="787"/>
      <c r="GO18" s="787"/>
      <c r="GP18" s="787"/>
      <c r="GQ18" s="787"/>
      <c r="GR18" s="787"/>
      <c r="GS18" s="787"/>
      <c r="GT18" s="787"/>
      <c r="GU18" s="787"/>
      <c r="GV18" s="787"/>
      <c r="GW18" s="787"/>
      <c r="GX18" s="787"/>
      <c r="GY18" s="787"/>
      <c r="GZ18" s="787"/>
      <c r="HA18" s="787"/>
      <c r="HB18" s="787"/>
      <c r="HC18" s="787"/>
      <c r="HD18" s="787"/>
      <c r="HE18" s="787"/>
      <c r="HF18" s="787"/>
      <c r="HG18" s="787"/>
      <c r="HH18" s="787"/>
      <c r="HI18" s="787"/>
      <c r="HJ18" s="787"/>
      <c r="HK18" s="787"/>
      <c r="HL18" s="787"/>
      <c r="HM18" s="787"/>
      <c r="HN18" s="787"/>
      <c r="HO18" s="787"/>
      <c r="HP18" s="787"/>
      <c r="HQ18" s="787"/>
      <c r="HR18" s="787"/>
      <c r="HS18" s="787"/>
      <c r="HT18" s="787"/>
      <c r="HU18" s="787"/>
      <c r="HV18" s="787"/>
      <c r="HW18" s="787"/>
      <c r="HX18" s="787"/>
      <c r="HY18" s="787"/>
      <c r="HZ18" s="787"/>
      <c r="IA18" s="787"/>
      <c r="IB18" s="787"/>
      <c r="IC18" s="787"/>
      <c r="ID18" s="787"/>
      <c r="IE18" s="787"/>
      <c r="IF18" s="787"/>
      <c r="IG18" s="787"/>
      <c r="IH18" s="787"/>
      <c r="II18" s="787"/>
      <c r="IJ18" s="787"/>
      <c r="IK18" s="787"/>
      <c r="IL18" s="787"/>
      <c r="IM18" s="787"/>
      <c r="IN18" s="787"/>
      <c r="IO18" s="787"/>
      <c r="IP18" s="787"/>
      <c r="IQ18" s="787"/>
      <c r="IR18" s="787"/>
      <c r="IS18" s="787"/>
      <c r="IT18" s="787"/>
      <c r="IU18" s="787"/>
      <c r="IV18" s="787"/>
      <c r="IW18" s="787"/>
      <c r="IX18" s="787"/>
      <c r="IY18" s="787"/>
      <c r="IZ18" s="787"/>
      <c r="JA18" s="787"/>
      <c r="JB18" s="787"/>
      <c r="JC18" s="787"/>
      <c r="JD18" s="787"/>
      <c r="JE18" s="787"/>
      <c r="JF18" s="787"/>
      <c r="JG18" s="787"/>
      <c r="JH18" s="787"/>
      <c r="JI18" s="787"/>
      <c r="JJ18" s="787"/>
      <c r="JK18" s="787"/>
      <c r="JL18" s="787"/>
      <c r="JM18" s="787"/>
      <c r="JN18" s="787"/>
      <c r="JO18" s="787"/>
      <c r="JP18" s="787"/>
      <c r="JQ18" s="787"/>
      <c r="JR18" s="787"/>
      <c r="JS18" s="787"/>
      <c r="JT18" s="787"/>
      <c r="JU18" s="787"/>
      <c r="JV18" s="787"/>
      <c r="JW18" s="787"/>
      <c r="JX18" s="787"/>
      <c r="JY18" s="787"/>
      <c r="JZ18" s="787"/>
      <c r="KA18" s="787"/>
      <c r="KB18" s="787"/>
      <c r="KC18" s="787"/>
      <c r="KD18" s="787"/>
      <c r="KE18" s="787"/>
      <c r="KF18" s="787"/>
      <c r="KG18" s="787"/>
      <c r="KH18" s="787"/>
      <c r="KI18" s="787"/>
      <c r="KJ18" s="787"/>
      <c r="KK18" s="787"/>
      <c r="KL18" s="787"/>
      <c r="KM18" s="787"/>
      <c r="KN18" s="787"/>
      <c r="KO18" s="787"/>
      <c r="KP18" s="787"/>
      <c r="KQ18" s="787"/>
      <c r="KR18" s="787"/>
      <c r="KS18" s="787"/>
      <c r="KT18" s="787"/>
      <c r="KU18" s="787"/>
      <c r="KV18" s="787"/>
      <c r="KW18" s="787"/>
      <c r="KX18" s="787"/>
      <c r="KY18" s="787"/>
      <c r="KZ18" s="787"/>
      <c r="LA18" s="787"/>
      <c r="LB18" s="787"/>
      <c r="LC18" s="787"/>
      <c r="LD18" s="787"/>
      <c r="LE18" s="787"/>
      <c r="LF18" s="787"/>
      <c r="LG18" s="787"/>
      <c r="LH18" s="787"/>
      <c r="LI18" s="787"/>
      <c r="LJ18" s="787"/>
      <c r="LK18" s="787"/>
      <c r="LL18" s="787"/>
      <c r="LM18" s="787"/>
      <c r="LN18" s="787"/>
      <c r="LO18" s="787"/>
      <c r="LP18" s="787"/>
      <c r="LQ18" s="787"/>
      <c r="LR18" s="787"/>
      <c r="LS18" s="787"/>
      <c r="LT18" s="787"/>
      <c r="LU18" s="787"/>
      <c r="LV18" s="787"/>
      <c r="LW18" s="787"/>
      <c r="LX18" s="787"/>
      <c r="LY18" s="787"/>
      <c r="LZ18" s="787"/>
      <c r="MA18" s="787"/>
      <c r="MB18" s="787"/>
      <c r="MC18" s="787"/>
      <c r="MD18" s="787"/>
      <c r="ME18" s="787"/>
      <c r="MF18" s="787"/>
      <c r="MG18" s="787"/>
      <c r="MH18" s="787"/>
      <c r="MI18" s="787"/>
      <c r="MJ18" s="787"/>
      <c r="MK18" s="787"/>
      <c r="ML18" s="787"/>
      <c r="MM18" s="787"/>
      <c r="MN18" s="787"/>
      <c r="MO18" s="787"/>
      <c r="MP18" s="787"/>
      <c r="MQ18" s="787"/>
      <c r="MR18" s="787"/>
      <c r="MS18" s="787"/>
      <c r="MT18" s="787"/>
      <c r="MU18" s="787"/>
      <c r="MV18" s="787"/>
      <c r="MW18" s="787"/>
      <c r="MX18" s="787"/>
      <c r="MY18" s="787"/>
      <c r="MZ18" s="787"/>
      <c r="NA18" s="787"/>
      <c r="NB18" s="787"/>
      <c r="NC18" s="787"/>
      <c r="ND18" s="787"/>
      <c r="NE18" s="787"/>
      <c r="NF18" s="787"/>
      <c r="NG18" s="787"/>
      <c r="NH18" s="787"/>
      <c r="NI18" s="787"/>
      <c r="NJ18" s="787"/>
      <c r="NK18" s="787"/>
      <c r="NL18" s="787"/>
      <c r="NM18" s="787"/>
      <c r="NN18" s="787"/>
      <c r="NO18" s="787"/>
      <c r="NP18" s="787"/>
      <c r="NQ18" s="787"/>
      <c r="NR18" s="787"/>
      <c r="NS18" s="787"/>
      <c r="NT18" s="787"/>
      <c r="NU18" s="787"/>
      <c r="NV18" s="787"/>
      <c r="NW18" s="787"/>
      <c r="NX18" s="787"/>
      <c r="NY18" s="787"/>
      <c r="NZ18" s="787"/>
      <c r="OA18" s="787"/>
      <c r="OB18" s="787"/>
      <c r="OC18" s="787"/>
      <c r="OD18" s="787"/>
      <c r="OE18" s="787"/>
      <c r="OF18" s="787"/>
      <c r="OG18" s="787"/>
      <c r="OH18" s="787"/>
      <c r="OI18" s="787"/>
      <c r="OJ18" s="787"/>
      <c r="OK18" s="787"/>
      <c r="OL18" s="787"/>
      <c r="OM18" s="787"/>
      <c r="ON18" s="787"/>
      <c r="OO18" s="787"/>
      <c r="OP18" s="787"/>
      <c r="OQ18" s="787"/>
      <c r="OR18" s="787"/>
      <c r="OS18" s="787"/>
      <c r="OT18" s="787"/>
      <c r="OU18" s="787"/>
      <c r="OV18" s="787"/>
      <c r="OW18" s="787"/>
      <c r="OX18" s="787"/>
      <c r="OY18" s="787"/>
      <c r="OZ18" s="787"/>
      <c r="PA18" s="787"/>
      <c r="PB18" s="787"/>
      <c r="PC18" s="787"/>
      <c r="PD18" s="787"/>
      <c r="PE18" s="787"/>
      <c r="PF18" s="787"/>
      <c r="PG18" s="787"/>
      <c r="PH18" s="787"/>
      <c r="PI18" s="787"/>
      <c r="PJ18" s="787"/>
      <c r="PK18" s="787"/>
      <c r="PL18" s="787"/>
      <c r="PM18" s="787"/>
      <c r="PN18" s="787"/>
      <c r="PO18" s="787"/>
      <c r="PP18" s="787"/>
      <c r="PQ18" s="787"/>
      <c r="PR18" s="787"/>
      <c r="PS18" s="787"/>
      <c r="PT18" s="787"/>
      <c r="PU18" s="787"/>
      <c r="PV18" s="787"/>
      <c r="PW18" s="787"/>
      <c r="PX18" s="787"/>
      <c r="PY18" s="787"/>
      <c r="PZ18" s="787"/>
      <c r="QA18" s="787"/>
      <c r="QB18" s="787"/>
      <c r="QC18" s="787"/>
      <c r="QD18" s="787"/>
      <c r="QE18" s="787"/>
      <c r="QF18" s="787"/>
      <c r="QG18" s="787"/>
      <c r="QH18" s="787"/>
      <c r="QI18" s="787"/>
      <c r="QJ18" s="787"/>
      <c r="QK18" s="787"/>
      <c r="QL18" s="787"/>
      <c r="QM18" s="787"/>
      <c r="QN18" s="787"/>
      <c r="QO18" s="787"/>
      <c r="QP18" s="787"/>
      <c r="QQ18" s="787"/>
      <c r="QR18" s="787"/>
      <c r="QS18" s="787"/>
      <c r="QT18" s="787"/>
      <c r="QU18" s="787"/>
      <c r="QV18" s="787"/>
      <c r="QW18" s="787"/>
      <c r="QX18" s="787"/>
      <c r="QY18" s="787"/>
      <c r="QZ18" s="787"/>
      <c r="RA18" s="787"/>
      <c r="RB18" s="787"/>
      <c r="RC18" s="787"/>
      <c r="RD18" s="787"/>
      <c r="RE18" s="787"/>
      <c r="RF18" s="787"/>
      <c r="RG18" s="787"/>
      <c r="RH18" s="787"/>
      <c r="RI18" s="787"/>
      <c r="RJ18" s="787"/>
      <c r="RK18" s="787"/>
      <c r="RL18" s="787"/>
      <c r="RM18" s="787"/>
      <c r="RN18" s="787"/>
      <c r="RO18" s="787"/>
      <c r="RP18" s="787"/>
      <c r="RQ18" s="787"/>
      <c r="RR18" s="787"/>
      <c r="RS18" s="787"/>
      <c r="RT18" s="787"/>
      <c r="RU18" s="787"/>
      <c r="RV18" s="787"/>
      <c r="RW18" s="787"/>
      <c r="RX18" s="787"/>
      <c r="RY18" s="787"/>
      <c r="RZ18" s="787"/>
      <c r="SA18" s="787"/>
      <c r="SB18" s="787"/>
      <c r="SC18" s="787"/>
      <c r="SD18" s="787"/>
      <c r="SE18" s="787"/>
      <c r="SF18" s="787"/>
      <c r="SG18" s="787"/>
      <c r="SH18" s="787"/>
      <c r="SI18" s="787"/>
      <c r="SJ18" s="787"/>
      <c r="SK18" s="787"/>
      <c r="SL18" s="787"/>
      <c r="SM18" s="787"/>
      <c r="SN18" s="787"/>
      <c r="SO18" s="787"/>
      <c r="SP18" s="787"/>
      <c r="SQ18" s="787"/>
      <c r="SR18" s="787"/>
      <c r="SS18" s="787"/>
      <c r="ST18" s="787"/>
      <c r="SU18" s="787"/>
      <c r="SV18" s="787"/>
      <c r="SW18" s="787"/>
      <c r="SX18" s="787"/>
      <c r="SY18" s="787"/>
      <c r="SZ18" s="787"/>
      <c r="TA18" s="787"/>
      <c r="TB18" s="787"/>
      <c r="TC18" s="787"/>
      <c r="TD18" s="787"/>
      <c r="TE18" s="787"/>
      <c r="TF18" s="787"/>
      <c r="TG18" s="787"/>
      <c r="TH18" s="787"/>
      <c r="TI18" s="787"/>
      <c r="TJ18" s="787"/>
      <c r="TK18" s="787"/>
      <c r="TL18" s="787"/>
      <c r="TM18" s="787"/>
      <c r="TN18" s="787"/>
      <c r="TO18" s="787"/>
      <c r="TP18" s="787"/>
      <c r="TQ18" s="787"/>
      <c r="TR18" s="787"/>
      <c r="TS18" s="787"/>
      <c r="TT18" s="787"/>
      <c r="TU18" s="787"/>
      <c r="TV18" s="787"/>
      <c r="TW18" s="787"/>
      <c r="TX18" s="787"/>
      <c r="TY18" s="787"/>
      <c r="TZ18" s="787"/>
      <c r="UA18" s="787"/>
      <c r="UB18" s="787"/>
      <c r="UC18" s="787"/>
      <c r="UD18" s="787"/>
      <c r="UE18" s="787"/>
      <c r="UF18" s="787"/>
      <c r="UG18" s="787"/>
      <c r="UH18" s="787"/>
      <c r="UI18" s="787"/>
      <c r="UJ18" s="787"/>
      <c r="UK18" s="787"/>
      <c r="UL18" s="787"/>
      <c r="UM18" s="787"/>
      <c r="UN18" s="787"/>
      <c r="UO18" s="787"/>
      <c r="UP18" s="787"/>
      <c r="UQ18" s="787"/>
      <c r="UR18" s="787"/>
      <c r="US18" s="787"/>
      <c r="UT18" s="787"/>
      <c r="UU18" s="787"/>
      <c r="UV18" s="787"/>
      <c r="UW18" s="787"/>
      <c r="UX18" s="787"/>
      <c r="UY18" s="787"/>
      <c r="UZ18" s="787"/>
      <c r="VA18" s="787"/>
      <c r="VB18" s="787"/>
      <c r="VC18" s="787"/>
      <c r="VD18" s="787"/>
      <c r="VE18" s="787"/>
      <c r="VF18" s="787"/>
      <c r="VG18" s="787"/>
      <c r="VH18" s="787"/>
      <c r="VI18" s="787"/>
      <c r="VJ18" s="787"/>
      <c r="VK18" s="787"/>
      <c r="VL18" s="787"/>
      <c r="VM18" s="787"/>
      <c r="VN18" s="787"/>
      <c r="VO18" s="787"/>
      <c r="VP18" s="787"/>
      <c r="VQ18" s="787"/>
    </row>
    <row r="19" spans="1:589" s="1054" customFormat="1" ht="35.1" customHeight="1">
      <c r="A19" s="1053" t="s">
        <v>30</v>
      </c>
      <c r="B19" s="1052" t="s">
        <v>1273</v>
      </c>
      <c r="C19" s="1050">
        <v>210</v>
      </c>
      <c r="D19" s="1050">
        <v>250</v>
      </c>
      <c r="E19" s="1051">
        <v>460</v>
      </c>
      <c r="F19" s="1050">
        <v>206</v>
      </c>
      <c r="G19" s="1050">
        <v>203</v>
      </c>
      <c r="H19" s="1050">
        <v>409</v>
      </c>
      <c r="I19" s="1040">
        <v>0</v>
      </c>
      <c r="J19" s="1040">
        <v>0</v>
      </c>
      <c r="K19" s="1046">
        <v>0</v>
      </c>
      <c r="L19" s="1045">
        <v>0</v>
      </c>
      <c r="M19" s="1040">
        <v>3</v>
      </c>
      <c r="N19" s="1044">
        <v>1.2</v>
      </c>
      <c r="O19" s="1043">
        <v>3</v>
      </c>
      <c r="P19" s="1044">
        <v>0.65217391304347827</v>
      </c>
      <c r="Q19" s="1046">
        <v>0</v>
      </c>
      <c r="R19" s="1045">
        <v>0</v>
      </c>
      <c r="S19" s="1040">
        <v>3</v>
      </c>
      <c r="T19" s="1044">
        <v>1.4778325123152709</v>
      </c>
      <c r="U19" s="1043">
        <v>3</v>
      </c>
      <c r="V19" s="1044">
        <v>0.73349633251833746</v>
      </c>
      <c r="W19" s="1046">
        <v>0</v>
      </c>
      <c r="X19" s="1045">
        <v>0</v>
      </c>
      <c r="Y19" s="1046">
        <v>0</v>
      </c>
      <c r="Z19" s="1044">
        <v>0</v>
      </c>
      <c r="AA19" s="1043">
        <v>0</v>
      </c>
      <c r="AB19" s="1044">
        <v>0</v>
      </c>
      <c r="AC19" s="1046">
        <v>0</v>
      </c>
      <c r="AD19" s="1045">
        <v>0</v>
      </c>
      <c r="AE19" s="1046">
        <v>0</v>
      </c>
      <c r="AF19" s="1049">
        <v>0</v>
      </c>
      <c r="AG19" s="1043">
        <v>0</v>
      </c>
      <c r="AH19" s="1044">
        <v>0</v>
      </c>
      <c r="AI19" s="1046">
        <v>0</v>
      </c>
      <c r="AJ19" s="1045">
        <v>0</v>
      </c>
      <c r="AK19" s="1046">
        <v>0</v>
      </c>
      <c r="AL19" s="1044">
        <v>0</v>
      </c>
      <c r="AM19" s="1043">
        <v>0</v>
      </c>
      <c r="AN19" s="1044">
        <v>0</v>
      </c>
      <c r="AO19" s="1046">
        <v>0</v>
      </c>
      <c r="AP19" s="1045">
        <v>0</v>
      </c>
      <c r="AQ19" s="1046">
        <v>0</v>
      </c>
      <c r="AR19" s="1044">
        <v>0</v>
      </c>
      <c r="AS19" s="1043">
        <v>0</v>
      </c>
      <c r="AT19" s="1044">
        <v>0</v>
      </c>
      <c r="AU19" s="1046">
        <v>0</v>
      </c>
      <c r="AV19" s="1045">
        <v>0</v>
      </c>
      <c r="AW19" s="1046">
        <v>0</v>
      </c>
      <c r="AX19" s="1044">
        <v>0</v>
      </c>
      <c r="AY19" s="1043">
        <v>0</v>
      </c>
      <c r="AZ19" s="1044" t="e">
        <v>#DIV/0!</v>
      </c>
      <c r="BA19" s="1046">
        <v>0</v>
      </c>
      <c r="BB19" s="1045" t="e">
        <v>#DIV/0!</v>
      </c>
      <c r="BC19" s="1046">
        <v>0</v>
      </c>
      <c r="BD19" s="1044">
        <v>0</v>
      </c>
      <c r="BE19" s="1043">
        <v>0</v>
      </c>
      <c r="BF19" s="1044">
        <v>0</v>
      </c>
      <c r="BG19" s="1046">
        <v>0</v>
      </c>
      <c r="BH19" s="1045">
        <v>0</v>
      </c>
      <c r="BI19" s="1046">
        <v>0</v>
      </c>
      <c r="BJ19" s="1044">
        <v>0</v>
      </c>
      <c r="BK19" s="1043">
        <v>0</v>
      </c>
      <c r="BL19" s="1044">
        <v>0</v>
      </c>
      <c r="BM19" s="1046">
        <v>0</v>
      </c>
      <c r="BN19" s="1045">
        <v>0</v>
      </c>
      <c r="BO19" s="1046">
        <v>0</v>
      </c>
      <c r="BP19" s="1044">
        <v>0</v>
      </c>
      <c r="BQ19" s="1043">
        <v>0</v>
      </c>
      <c r="BR19" s="1044">
        <v>0</v>
      </c>
      <c r="BS19" s="1040">
        <v>1</v>
      </c>
      <c r="BT19" s="1048">
        <v>0.47619047619047622</v>
      </c>
      <c r="BU19" s="1046">
        <v>0</v>
      </c>
      <c r="BV19" s="1044">
        <v>0</v>
      </c>
      <c r="BW19" s="1043">
        <v>1</v>
      </c>
      <c r="BX19" s="1044">
        <v>0.21739130434782608</v>
      </c>
      <c r="BY19" s="1047">
        <v>1</v>
      </c>
      <c r="BZ19" s="1045">
        <v>0</v>
      </c>
      <c r="CA19" s="1043">
        <v>4</v>
      </c>
      <c r="CB19" s="1044">
        <v>1.9704433497536946</v>
      </c>
      <c r="CC19" s="1043">
        <v>5</v>
      </c>
      <c r="CD19" s="1044">
        <v>1.2224938875305624</v>
      </c>
      <c r="CE19" s="1046">
        <v>0</v>
      </c>
      <c r="CF19" s="1045">
        <v>0</v>
      </c>
      <c r="CG19" s="1046">
        <v>0</v>
      </c>
      <c r="CH19" s="1044">
        <v>0</v>
      </c>
      <c r="CI19" s="1043">
        <v>0</v>
      </c>
      <c r="CJ19" s="1044">
        <v>0</v>
      </c>
      <c r="CK19" s="1046">
        <v>0</v>
      </c>
      <c r="CL19" s="1045">
        <v>0</v>
      </c>
      <c r="CM19" s="1046">
        <v>0</v>
      </c>
      <c r="CN19" s="1044">
        <v>0</v>
      </c>
      <c r="CO19" s="1043">
        <v>0</v>
      </c>
      <c r="CP19" s="1044">
        <v>0</v>
      </c>
      <c r="CQ19" s="1040">
        <v>0</v>
      </c>
      <c r="CR19" s="1045">
        <v>0</v>
      </c>
      <c r="CS19" s="1046">
        <v>0</v>
      </c>
      <c r="CT19" s="1044">
        <v>0</v>
      </c>
      <c r="CU19" s="1043">
        <v>0</v>
      </c>
      <c r="CV19" s="1044">
        <v>0</v>
      </c>
      <c r="CW19" s="1046">
        <v>0</v>
      </c>
      <c r="CX19" s="1045">
        <v>0</v>
      </c>
      <c r="CY19" s="1046">
        <v>0</v>
      </c>
      <c r="CZ19" s="1044">
        <v>0</v>
      </c>
      <c r="DA19" s="1043">
        <v>0</v>
      </c>
      <c r="DB19" s="1044">
        <v>0</v>
      </c>
      <c r="DC19" s="1040">
        <v>0</v>
      </c>
      <c r="DD19" s="1045">
        <v>0</v>
      </c>
      <c r="DE19" s="1040">
        <v>0</v>
      </c>
      <c r="DF19" s="1045">
        <v>0</v>
      </c>
      <c r="DG19" s="1043">
        <v>0</v>
      </c>
      <c r="DH19" s="1044">
        <v>0</v>
      </c>
      <c r="DI19" s="1040">
        <v>0</v>
      </c>
      <c r="DJ19" s="1041">
        <v>0</v>
      </c>
      <c r="DK19" s="1040">
        <v>0</v>
      </c>
      <c r="DL19" s="1039">
        <v>0</v>
      </c>
      <c r="DM19" s="1043">
        <v>0</v>
      </c>
      <c r="DN19" s="1042">
        <v>0</v>
      </c>
      <c r="DO19" s="1040">
        <v>0</v>
      </c>
      <c r="DP19" s="1041">
        <v>0</v>
      </c>
      <c r="DQ19" s="1040">
        <v>0</v>
      </c>
      <c r="DR19" s="1039">
        <v>0</v>
      </c>
      <c r="DS19" s="1040">
        <v>0</v>
      </c>
      <c r="DT19" s="1039">
        <v>0</v>
      </c>
      <c r="DU19" s="1040">
        <v>0</v>
      </c>
      <c r="DV19" s="1041">
        <v>0</v>
      </c>
      <c r="DW19" s="1040">
        <v>0</v>
      </c>
      <c r="DX19" s="1039">
        <v>0</v>
      </c>
      <c r="DY19" s="1040">
        <v>0</v>
      </c>
      <c r="DZ19" s="1039">
        <v>0</v>
      </c>
      <c r="EA19" s="1038"/>
      <c r="EB19" s="1038"/>
      <c r="EC19" s="1038"/>
      <c r="ED19" s="1038"/>
      <c r="EE19" s="1038"/>
      <c r="EF19" s="1038"/>
      <c r="EG19" s="1038"/>
      <c r="EH19" s="1038"/>
      <c r="EI19" s="1038"/>
      <c r="EJ19" s="1038"/>
      <c r="EK19" s="1038"/>
      <c r="EL19" s="1038"/>
      <c r="EM19" s="1038"/>
      <c r="EN19" s="1038"/>
      <c r="EO19" s="1038"/>
      <c r="EP19" s="1038"/>
      <c r="EQ19" s="1038"/>
      <c r="ER19" s="1038"/>
      <c r="ES19" s="1038"/>
      <c r="ET19" s="1038"/>
      <c r="EU19" s="1038"/>
      <c r="EV19" s="1038"/>
      <c r="EW19" s="1038"/>
      <c r="EX19" s="1038"/>
      <c r="EY19" s="1038"/>
      <c r="EZ19" s="1038"/>
      <c r="FA19" s="1038"/>
      <c r="FB19" s="1038"/>
      <c r="FC19" s="1038"/>
      <c r="FD19" s="1038"/>
      <c r="FE19" s="1038"/>
      <c r="FF19" s="1038"/>
      <c r="FG19" s="1038"/>
      <c r="FH19" s="1038"/>
      <c r="FI19" s="1038"/>
      <c r="FJ19" s="1038"/>
      <c r="FK19" s="1038"/>
      <c r="FL19" s="1038"/>
      <c r="FM19" s="1038"/>
      <c r="FN19" s="1038"/>
      <c r="FO19" s="1038"/>
      <c r="FP19" s="1038"/>
      <c r="FQ19" s="1038"/>
      <c r="FR19" s="1038"/>
      <c r="FS19" s="1038"/>
      <c r="FT19" s="1038"/>
      <c r="FU19" s="1038"/>
      <c r="FV19" s="1038"/>
      <c r="FW19" s="1038"/>
      <c r="FX19" s="1038"/>
      <c r="FY19" s="1038"/>
      <c r="FZ19" s="1038"/>
      <c r="GA19" s="1038"/>
      <c r="GB19" s="1038"/>
      <c r="GC19" s="1038"/>
      <c r="GD19" s="1038"/>
      <c r="GE19" s="1038"/>
      <c r="GF19" s="1038"/>
      <c r="GG19" s="1038"/>
      <c r="GH19" s="1038"/>
      <c r="GI19" s="1038"/>
      <c r="GJ19" s="1038"/>
      <c r="GK19" s="1038"/>
      <c r="GL19" s="1038"/>
      <c r="GM19" s="1038"/>
      <c r="GN19" s="1038"/>
      <c r="GO19" s="1038"/>
      <c r="GP19" s="1038"/>
      <c r="GQ19" s="1038"/>
      <c r="GR19" s="1038"/>
      <c r="GS19" s="1038"/>
      <c r="GT19" s="1038"/>
      <c r="GU19" s="1038"/>
      <c r="GV19" s="1038"/>
      <c r="GW19" s="1038"/>
      <c r="GX19" s="1038"/>
      <c r="GY19" s="1038"/>
      <c r="GZ19" s="1038"/>
      <c r="HA19" s="1038"/>
      <c r="HB19" s="1038"/>
      <c r="HC19" s="1038"/>
      <c r="HD19" s="1038"/>
      <c r="HE19" s="1038"/>
      <c r="HF19" s="1038"/>
      <c r="HG19" s="1038"/>
      <c r="HH19" s="1038"/>
      <c r="HI19" s="1038"/>
      <c r="HJ19" s="1038"/>
      <c r="HK19" s="1038"/>
      <c r="HL19" s="1038"/>
      <c r="HM19" s="1038"/>
      <c r="HN19" s="1038"/>
      <c r="HO19" s="1038"/>
      <c r="HP19" s="1038"/>
      <c r="HQ19" s="1038"/>
      <c r="HR19" s="1038"/>
      <c r="HS19" s="1038"/>
      <c r="HT19" s="1038"/>
      <c r="HU19" s="1038"/>
      <c r="HV19" s="1038"/>
      <c r="HW19" s="1038"/>
      <c r="HX19" s="1038"/>
      <c r="HY19" s="1038"/>
      <c r="HZ19" s="1038"/>
      <c r="IA19" s="1038"/>
      <c r="IB19" s="1038"/>
      <c r="IC19" s="1038"/>
      <c r="ID19" s="1038"/>
      <c r="IE19" s="1038"/>
      <c r="IF19" s="1038"/>
      <c r="IG19" s="1038"/>
      <c r="IH19" s="1038"/>
      <c r="II19" s="1038"/>
      <c r="IJ19" s="1038"/>
      <c r="IK19" s="1038"/>
      <c r="IL19" s="1038"/>
      <c r="IM19" s="1038"/>
      <c r="IN19" s="1038"/>
      <c r="IO19" s="1038"/>
      <c r="IP19" s="1038"/>
      <c r="IQ19" s="1038"/>
      <c r="IR19" s="1038"/>
      <c r="IS19" s="1038"/>
      <c r="IT19" s="1038"/>
      <c r="IU19" s="1038"/>
      <c r="IV19" s="1038"/>
      <c r="IW19" s="1038"/>
      <c r="IX19" s="1038"/>
      <c r="IY19" s="1038"/>
      <c r="IZ19" s="1038"/>
      <c r="JA19" s="1038"/>
      <c r="JB19" s="1038"/>
      <c r="JC19" s="1038"/>
      <c r="JD19" s="1038"/>
      <c r="JE19" s="1038"/>
      <c r="JF19" s="1038"/>
      <c r="JG19" s="1038"/>
      <c r="JH19" s="1038"/>
      <c r="JI19" s="1038"/>
      <c r="JJ19" s="1038"/>
      <c r="JK19" s="1038"/>
      <c r="JL19" s="1038"/>
      <c r="JM19" s="1038"/>
      <c r="JN19" s="1038"/>
      <c r="JO19" s="1038"/>
      <c r="JP19" s="1038"/>
      <c r="JQ19" s="1038"/>
      <c r="JR19" s="1038"/>
      <c r="JS19" s="1038"/>
      <c r="JT19" s="1038"/>
      <c r="JU19" s="1038"/>
      <c r="JV19" s="1038"/>
      <c r="JW19" s="1038"/>
      <c r="JX19" s="1038"/>
      <c r="JY19" s="1038"/>
      <c r="JZ19" s="1038"/>
      <c r="KA19" s="1038"/>
      <c r="KB19" s="1038"/>
      <c r="KC19" s="1038"/>
      <c r="KD19" s="1038"/>
      <c r="KE19" s="1038"/>
      <c r="KF19" s="1038"/>
      <c r="KG19" s="1038"/>
      <c r="KH19" s="1038"/>
      <c r="KI19" s="1038"/>
      <c r="KJ19" s="1038"/>
      <c r="KK19" s="1038"/>
      <c r="KL19" s="1038"/>
      <c r="KM19" s="1038"/>
      <c r="KN19" s="1038"/>
      <c r="KO19" s="1038"/>
      <c r="KP19" s="1038"/>
      <c r="KQ19" s="1038"/>
      <c r="KR19" s="1038"/>
      <c r="KS19" s="1038"/>
      <c r="KT19" s="1038"/>
      <c r="KU19" s="1038"/>
      <c r="KV19" s="1038"/>
      <c r="KW19" s="1038"/>
      <c r="KX19" s="1038"/>
      <c r="KY19" s="1038"/>
      <c r="KZ19" s="1038"/>
      <c r="LA19" s="1038"/>
      <c r="LB19" s="1038"/>
      <c r="LC19" s="1038"/>
      <c r="LD19" s="1038"/>
      <c r="LE19" s="1038"/>
      <c r="LF19" s="1038"/>
      <c r="LG19" s="1038"/>
      <c r="LH19" s="1038"/>
      <c r="LI19" s="1038"/>
      <c r="LJ19" s="1038"/>
      <c r="LK19" s="1038"/>
      <c r="LL19" s="1038"/>
      <c r="LM19" s="1038"/>
      <c r="LN19" s="1038"/>
      <c r="LO19" s="1038"/>
      <c r="LP19" s="1038"/>
      <c r="LQ19" s="1038"/>
      <c r="LR19" s="1038"/>
      <c r="LS19" s="1038"/>
      <c r="LT19" s="1038"/>
      <c r="LU19" s="1038"/>
      <c r="LV19" s="1038"/>
      <c r="LW19" s="1038"/>
      <c r="LX19" s="1038"/>
      <c r="LY19" s="1038"/>
      <c r="LZ19" s="1038"/>
      <c r="MA19" s="1038"/>
      <c r="MB19" s="1038"/>
      <c r="MC19" s="1038"/>
      <c r="MD19" s="1038"/>
      <c r="ME19" s="1038"/>
      <c r="MF19" s="1038"/>
      <c r="MG19" s="1038"/>
      <c r="MH19" s="1038"/>
      <c r="MI19" s="1038"/>
      <c r="MJ19" s="1038"/>
      <c r="MK19" s="1038"/>
      <c r="ML19" s="1038"/>
      <c r="MM19" s="1038"/>
      <c r="MN19" s="1038"/>
      <c r="MO19" s="1038"/>
      <c r="MP19" s="1038"/>
      <c r="MQ19" s="1038"/>
      <c r="MR19" s="1038"/>
      <c r="MS19" s="1038"/>
      <c r="MT19" s="1038"/>
      <c r="MU19" s="1038"/>
      <c r="MV19" s="1038"/>
      <c r="MW19" s="1038"/>
      <c r="MX19" s="1038"/>
      <c r="MY19" s="1038"/>
      <c r="MZ19" s="1038"/>
      <c r="NA19" s="1038"/>
      <c r="NB19" s="1038"/>
      <c r="NC19" s="1038"/>
      <c r="ND19" s="1038"/>
      <c r="NE19" s="1038"/>
      <c r="NF19" s="1038"/>
      <c r="NG19" s="1038"/>
      <c r="NH19" s="1038"/>
      <c r="NI19" s="1038"/>
      <c r="NJ19" s="1038"/>
      <c r="NK19" s="1038"/>
      <c r="NL19" s="1038"/>
      <c r="NM19" s="1038"/>
      <c r="NN19" s="1038"/>
      <c r="NO19" s="1038"/>
      <c r="NP19" s="1038"/>
      <c r="NQ19" s="1038"/>
      <c r="NR19" s="1038"/>
      <c r="NS19" s="1038"/>
      <c r="NT19" s="1038"/>
      <c r="NU19" s="1038"/>
      <c r="NV19" s="1038"/>
      <c r="NW19" s="1038"/>
      <c r="NX19" s="1038"/>
      <c r="NY19" s="1038"/>
      <c r="NZ19" s="1038"/>
      <c r="OA19" s="1038"/>
      <c r="OB19" s="1038"/>
      <c r="OC19" s="1038"/>
      <c r="OD19" s="1038"/>
      <c r="OE19" s="1038"/>
      <c r="OF19" s="1038"/>
      <c r="OG19" s="1038"/>
      <c r="OH19" s="1038"/>
      <c r="OI19" s="1038"/>
      <c r="OJ19" s="1038"/>
      <c r="OK19" s="1038"/>
      <c r="OL19" s="1038"/>
      <c r="OM19" s="1038"/>
      <c r="ON19" s="1038"/>
      <c r="OO19" s="1038"/>
      <c r="OP19" s="1038"/>
      <c r="OQ19" s="1038"/>
      <c r="OR19" s="1038"/>
      <c r="OS19" s="1038"/>
      <c r="OT19" s="1038"/>
      <c r="OU19" s="1038"/>
      <c r="OV19" s="1038"/>
      <c r="OW19" s="1038"/>
      <c r="OX19" s="1038"/>
      <c r="OY19" s="1038"/>
      <c r="OZ19" s="1038"/>
      <c r="PA19" s="1038"/>
      <c r="PB19" s="1038"/>
      <c r="PC19" s="1038"/>
      <c r="PD19" s="1038"/>
      <c r="PE19" s="1038"/>
      <c r="PF19" s="1038"/>
      <c r="PG19" s="1038"/>
      <c r="PH19" s="1038"/>
      <c r="PI19" s="1038"/>
      <c r="PJ19" s="1038"/>
      <c r="PK19" s="1038"/>
      <c r="PL19" s="1038"/>
      <c r="PM19" s="1038"/>
      <c r="PN19" s="1038"/>
      <c r="PO19" s="1038"/>
      <c r="PP19" s="1038"/>
      <c r="PQ19" s="1038"/>
      <c r="PR19" s="1038"/>
      <c r="PS19" s="1038"/>
      <c r="PT19" s="1038"/>
      <c r="PU19" s="1038"/>
      <c r="PV19" s="1038"/>
      <c r="PW19" s="1038"/>
      <c r="PX19" s="1038"/>
      <c r="PY19" s="1038"/>
      <c r="PZ19" s="1038"/>
      <c r="QA19" s="1038"/>
      <c r="QB19" s="1038"/>
      <c r="QC19" s="1038"/>
      <c r="QD19" s="1038"/>
      <c r="QE19" s="1038"/>
      <c r="QF19" s="1038"/>
      <c r="QG19" s="1038"/>
      <c r="QH19" s="1038"/>
      <c r="QI19" s="1038"/>
      <c r="QJ19" s="1038"/>
      <c r="QK19" s="1038"/>
      <c r="QL19" s="1038"/>
      <c r="QM19" s="1038"/>
      <c r="QN19" s="1038"/>
      <c r="QO19" s="1038"/>
      <c r="QP19" s="1038"/>
      <c r="QQ19" s="1038"/>
      <c r="QR19" s="1038"/>
      <c r="QS19" s="1038"/>
      <c r="QT19" s="1038"/>
      <c r="QU19" s="1038"/>
      <c r="QV19" s="1038"/>
      <c r="QW19" s="1038"/>
      <c r="QX19" s="1038"/>
      <c r="QY19" s="1038"/>
      <c r="QZ19" s="1038"/>
      <c r="RA19" s="1038"/>
      <c r="RB19" s="1038"/>
      <c r="RC19" s="1038"/>
      <c r="RD19" s="1038"/>
      <c r="RE19" s="1038"/>
      <c r="RF19" s="1038"/>
      <c r="RG19" s="1038"/>
      <c r="RH19" s="1038"/>
      <c r="RI19" s="1038"/>
      <c r="RJ19" s="1038"/>
      <c r="RK19" s="1038"/>
      <c r="RL19" s="1038"/>
      <c r="RM19" s="1038"/>
      <c r="RN19" s="1038"/>
      <c r="RO19" s="1038"/>
      <c r="RP19" s="1038"/>
      <c r="RQ19" s="1038"/>
      <c r="RR19" s="1038"/>
      <c r="RS19" s="1038"/>
      <c r="RT19" s="1038"/>
      <c r="RU19" s="1038"/>
      <c r="RV19" s="1038"/>
      <c r="RW19" s="1038"/>
      <c r="RX19" s="1038"/>
      <c r="RY19" s="1038"/>
      <c r="RZ19" s="1038"/>
      <c r="SA19" s="1038"/>
      <c r="SB19" s="1038"/>
      <c r="SC19" s="1038"/>
      <c r="SD19" s="1038"/>
      <c r="SE19" s="1038"/>
      <c r="SF19" s="1038"/>
      <c r="SG19" s="1038"/>
      <c r="SH19" s="1038"/>
      <c r="SI19" s="1038"/>
      <c r="SJ19" s="1038"/>
      <c r="SK19" s="1038"/>
      <c r="SL19" s="1038"/>
      <c r="SM19" s="1038"/>
      <c r="SN19" s="1038"/>
      <c r="SO19" s="1038"/>
      <c r="SP19" s="1038"/>
      <c r="SQ19" s="1038"/>
      <c r="SR19" s="1038"/>
      <c r="SS19" s="1038"/>
      <c r="ST19" s="1038"/>
      <c r="SU19" s="1038"/>
      <c r="SV19" s="1038"/>
      <c r="SW19" s="1038"/>
      <c r="SX19" s="1038"/>
      <c r="SY19" s="1038"/>
      <c r="SZ19" s="1038"/>
      <c r="TA19" s="1038"/>
      <c r="TB19" s="1038"/>
      <c r="TC19" s="1038"/>
      <c r="TD19" s="1038"/>
      <c r="TE19" s="1038"/>
      <c r="TF19" s="1038"/>
      <c r="TG19" s="1038"/>
      <c r="TH19" s="1038"/>
      <c r="TI19" s="1038"/>
      <c r="TJ19" s="1038"/>
      <c r="TK19" s="1038"/>
      <c r="TL19" s="1038"/>
      <c r="TM19" s="1038"/>
      <c r="TN19" s="1038"/>
      <c r="TO19" s="1038"/>
      <c r="TP19" s="1038"/>
      <c r="TQ19" s="1038"/>
      <c r="TR19" s="1038"/>
      <c r="TS19" s="1038"/>
      <c r="TT19" s="1038"/>
      <c r="TU19" s="1038"/>
      <c r="TV19" s="1038"/>
      <c r="TW19" s="1038"/>
      <c r="TX19" s="1038"/>
      <c r="TY19" s="1038"/>
      <c r="TZ19" s="1038"/>
      <c r="UA19" s="1038"/>
      <c r="UB19" s="1038"/>
      <c r="UC19" s="1038"/>
      <c r="UD19" s="1038"/>
      <c r="UE19" s="1038"/>
      <c r="UF19" s="1038"/>
      <c r="UG19" s="1038"/>
      <c r="UH19" s="1038"/>
      <c r="UI19" s="1038"/>
      <c r="UJ19" s="1038"/>
      <c r="UK19" s="1038"/>
      <c r="UL19" s="1038"/>
      <c r="UM19" s="1038"/>
      <c r="UN19" s="1038"/>
      <c r="UO19" s="1038"/>
      <c r="UP19" s="1038"/>
      <c r="UQ19" s="1038"/>
      <c r="UR19" s="1038"/>
      <c r="US19" s="1038"/>
      <c r="UT19" s="1038"/>
      <c r="UU19" s="1038"/>
      <c r="UV19" s="1038"/>
      <c r="UW19" s="1038"/>
      <c r="UX19" s="1038"/>
      <c r="UY19" s="1038"/>
      <c r="UZ19" s="1038"/>
      <c r="VA19" s="1038"/>
      <c r="VB19" s="1038"/>
      <c r="VC19" s="1038"/>
      <c r="VD19" s="1038"/>
      <c r="VE19" s="1038"/>
      <c r="VF19" s="1038"/>
      <c r="VG19" s="1038"/>
      <c r="VH19" s="1038"/>
      <c r="VI19" s="1038"/>
      <c r="VJ19" s="1038"/>
      <c r="VK19" s="1038"/>
      <c r="VL19" s="1038"/>
      <c r="VM19" s="1038"/>
      <c r="VN19" s="1038"/>
      <c r="VO19" s="1038"/>
      <c r="VP19" s="1038"/>
      <c r="VQ19" s="1038"/>
    </row>
    <row r="20" spans="1:589" ht="35.1" customHeight="1">
      <c r="A20" s="784">
        <v>11</v>
      </c>
      <c r="B20" s="1022" t="s">
        <v>684</v>
      </c>
      <c r="C20" s="1035">
        <v>327</v>
      </c>
      <c r="D20" s="1035">
        <v>298</v>
      </c>
      <c r="E20" s="1036">
        <v>625</v>
      </c>
      <c r="F20" s="1035">
        <v>291</v>
      </c>
      <c r="G20" s="1035">
        <v>265</v>
      </c>
      <c r="H20" s="1035">
        <v>556</v>
      </c>
      <c r="I20" s="1020">
        <v>9</v>
      </c>
      <c r="J20" s="1020">
        <v>3</v>
      </c>
      <c r="K20" s="1021" t="s">
        <v>148</v>
      </c>
      <c r="L20" s="1018">
        <v>0</v>
      </c>
      <c r="M20" s="1020" t="s">
        <v>148</v>
      </c>
      <c r="N20" s="1017">
        <v>0</v>
      </c>
      <c r="O20" s="1014" t="s">
        <v>148</v>
      </c>
      <c r="P20" s="1017">
        <v>0</v>
      </c>
      <c r="Q20" s="1021" t="s">
        <v>148</v>
      </c>
      <c r="R20" s="1018">
        <v>0</v>
      </c>
      <c r="S20" s="1020" t="s">
        <v>148</v>
      </c>
      <c r="T20" s="1017">
        <v>0</v>
      </c>
      <c r="U20" s="1014" t="s">
        <v>148</v>
      </c>
      <c r="V20" s="1017">
        <v>0</v>
      </c>
      <c r="W20" s="1021" t="s">
        <v>148</v>
      </c>
      <c r="X20" s="1018">
        <v>0</v>
      </c>
      <c r="Y20" s="1021" t="s">
        <v>148</v>
      </c>
      <c r="Z20" s="1017">
        <v>0</v>
      </c>
      <c r="AA20" s="1014" t="s">
        <v>148</v>
      </c>
      <c r="AB20" s="1017">
        <v>0</v>
      </c>
      <c r="AC20" s="1021" t="s">
        <v>148</v>
      </c>
      <c r="AD20" s="1018">
        <v>0</v>
      </c>
      <c r="AE20" s="1021" t="s">
        <v>148</v>
      </c>
      <c r="AF20" s="1034">
        <v>0</v>
      </c>
      <c r="AG20" s="1014" t="s">
        <v>148</v>
      </c>
      <c r="AH20" s="1017">
        <v>0</v>
      </c>
      <c r="AI20" s="1021" t="s">
        <v>148</v>
      </c>
      <c r="AJ20" s="1018">
        <v>0</v>
      </c>
      <c r="AK20" s="1021" t="s">
        <v>148</v>
      </c>
      <c r="AL20" s="1017">
        <v>0</v>
      </c>
      <c r="AM20" s="1014" t="s">
        <v>148</v>
      </c>
      <c r="AN20" s="1017">
        <v>0</v>
      </c>
      <c r="AO20" s="1021" t="s">
        <v>148</v>
      </c>
      <c r="AP20" s="1018">
        <v>0</v>
      </c>
      <c r="AQ20" s="1021" t="s">
        <v>148</v>
      </c>
      <c r="AR20" s="1017">
        <v>0</v>
      </c>
      <c r="AS20" s="1014" t="s">
        <v>148</v>
      </c>
      <c r="AT20" s="1017">
        <v>0</v>
      </c>
      <c r="AU20" s="1021" t="s">
        <v>148</v>
      </c>
      <c r="AV20" s="1018">
        <v>0</v>
      </c>
      <c r="AW20" s="1021" t="s">
        <v>148</v>
      </c>
      <c r="AX20" s="1017">
        <v>0</v>
      </c>
      <c r="AY20" s="1014" t="s">
        <v>148</v>
      </c>
      <c r="AZ20" s="1017">
        <v>0</v>
      </c>
      <c r="BA20" s="1021" t="s">
        <v>148</v>
      </c>
      <c r="BB20" s="1018">
        <v>0</v>
      </c>
      <c r="BC20" s="1021" t="s">
        <v>148</v>
      </c>
      <c r="BD20" s="1017">
        <v>0</v>
      </c>
      <c r="BE20" s="1014" t="s">
        <v>148</v>
      </c>
      <c r="BF20" s="1017">
        <v>0</v>
      </c>
      <c r="BG20" s="1021" t="s">
        <v>148</v>
      </c>
      <c r="BH20" s="1018">
        <v>0</v>
      </c>
      <c r="BI20" s="1021" t="s">
        <v>148</v>
      </c>
      <c r="BJ20" s="1017">
        <v>0</v>
      </c>
      <c r="BK20" s="1014" t="s">
        <v>148</v>
      </c>
      <c r="BL20" s="1017">
        <v>0</v>
      </c>
      <c r="BM20" s="1021" t="s">
        <v>148</v>
      </c>
      <c r="BN20" s="1018">
        <v>0</v>
      </c>
      <c r="BO20" s="1021" t="s">
        <v>148</v>
      </c>
      <c r="BP20" s="1017">
        <v>0</v>
      </c>
      <c r="BQ20" s="1014" t="s">
        <v>148</v>
      </c>
      <c r="BR20" s="1017">
        <v>0</v>
      </c>
      <c r="BS20" s="1020" t="s">
        <v>148</v>
      </c>
      <c r="BT20" s="808">
        <v>0</v>
      </c>
      <c r="BU20" s="1021" t="s">
        <v>148</v>
      </c>
      <c r="BV20" s="1017">
        <v>0</v>
      </c>
      <c r="BW20" s="1014" t="s">
        <v>148</v>
      </c>
      <c r="BX20" s="1017">
        <v>0</v>
      </c>
      <c r="BY20" s="804" t="s">
        <v>148</v>
      </c>
      <c r="BZ20" s="1018">
        <v>0</v>
      </c>
      <c r="CA20" s="1014" t="s">
        <v>148</v>
      </c>
      <c r="CB20" s="1017">
        <v>0</v>
      </c>
      <c r="CC20" s="1014" t="s">
        <v>148</v>
      </c>
      <c r="CD20" s="1017">
        <v>0</v>
      </c>
      <c r="CE20" s="1021" t="s">
        <v>148</v>
      </c>
      <c r="CF20" s="1018">
        <v>0</v>
      </c>
      <c r="CG20" s="1021" t="s">
        <v>148</v>
      </c>
      <c r="CH20" s="1017">
        <v>0</v>
      </c>
      <c r="CI20" s="1014" t="s">
        <v>148</v>
      </c>
      <c r="CJ20" s="1017">
        <v>0</v>
      </c>
      <c r="CK20" s="1021" t="s">
        <v>148</v>
      </c>
      <c r="CL20" s="1018">
        <v>0</v>
      </c>
      <c r="CM20" s="1021" t="s">
        <v>148</v>
      </c>
      <c r="CN20" s="1017">
        <v>0</v>
      </c>
      <c r="CO20" s="1014" t="s">
        <v>148</v>
      </c>
      <c r="CP20" s="1017">
        <v>0</v>
      </c>
      <c r="CQ20" s="1020" t="s">
        <v>148</v>
      </c>
      <c r="CR20" s="1018">
        <v>0</v>
      </c>
      <c r="CS20" s="1021" t="s">
        <v>148</v>
      </c>
      <c r="CT20" s="1017">
        <v>0</v>
      </c>
      <c r="CU20" s="1014" t="s">
        <v>148</v>
      </c>
      <c r="CV20" s="1017">
        <v>0</v>
      </c>
      <c r="CW20" s="1021" t="s">
        <v>148</v>
      </c>
      <c r="CX20" s="1018">
        <v>0</v>
      </c>
      <c r="CY20" s="1021" t="s">
        <v>148</v>
      </c>
      <c r="CZ20" s="1017">
        <v>0</v>
      </c>
      <c r="DA20" s="1014" t="s">
        <v>148</v>
      </c>
      <c r="DB20" s="1017">
        <v>0</v>
      </c>
      <c r="DC20" s="1020">
        <v>1</v>
      </c>
      <c r="DD20" s="1018">
        <v>0.3058103975535168</v>
      </c>
      <c r="DE20" s="1020">
        <v>0</v>
      </c>
      <c r="DF20" s="1018">
        <v>0</v>
      </c>
      <c r="DG20" s="1014">
        <v>1</v>
      </c>
      <c r="DH20" s="1017">
        <v>0.16</v>
      </c>
      <c r="DI20" s="1020">
        <v>1</v>
      </c>
      <c r="DJ20" s="1016">
        <v>0.3436426116838488</v>
      </c>
      <c r="DK20" s="1020" t="s">
        <v>148</v>
      </c>
      <c r="DL20" s="1015">
        <v>0</v>
      </c>
      <c r="DM20" s="1014" t="s">
        <v>148</v>
      </c>
      <c r="DN20" s="1013">
        <v>0</v>
      </c>
      <c r="DO20" s="1020" t="s">
        <v>148</v>
      </c>
      <c r="DP20" s="1016">
        <v>0</v>
      </c>
      <c r="DQ20" s="1020" t="s">
        <v>148</v>
      </c>
      <c r="DR20" s="1015">
        <v>0</v>
      </c>
      <c r="DS20" s="1020" t="s">
        <v>148</v>
      </c>
      <c r="DT20" s="1015">
        <v>0</v>
      </c>
      <c r="DU20" s="1020" t="s">
        <v>148</v>
      </c>
      <c r="DV20" s="1016">
        <v>0</v>
      </c>
      <c r="DW20" s="1020" t="s">
        <v>148</v>
      </c>
      <c r="DX20" s="1015">
        <v>0</v>
      </c>
      <c r="DY20" s="1020"/>
      <c r="DZ20" s="1015"/>
    </row>
    <row r="21" spans="1:589" s="802" customFormat="1" ht="35.1" customHeight="1">
      <c r="A21" s="784">
        <v>12</v>
      </c>
      <c r="B21" s="1022" t="s">
        <v>685</v>
      </c>
      <c r="C21" s="1035">
        <v>270</v>
      </c>
      <c r="D21" s="1035">
        <v>255</v>
      </c>
      <c r="E21" s="1036">
        <v>525</v>
      </c>
      <c r="F21" s="1035">
        <v>240</v>
      </c>
      <c r="G21" s="1035">
        <v>227</v>
      </c>
      <c r="H21" s="1035">
        <v>467</v>
      </c>
      <c r="I21" s="804">
        <v>3</v>
      </c>
      <c r="J21" s="804">
        <v>0</v>
      </c>
      <c r="K21" s="809">
        <v>0</v>
      </c>
      <c r="L21" s="1018">
        <v>0</v>
      </c>
      <c r="M21" s="804">
        <v>0</v>
      </c>
      <c r="N21" s="1017">
        <v>0</v>
      </c>
      <c r="O21" s="1014">
        <v>0</v>
      </c>
      <c r="P21" s="1017">
        <v>0</v>
      </c>
      <c r="Q21" s="809">
        <v>0</v>
      </c>
      <c r="R21" s="1018">
        <v>0</v>
      </c>
      <c r="S21" s="804">
        <v>0</v>
      </c>
      <c r="T21" s="1017">
        <v>0</v>
      </c>
      <c r="U21" s="1014">
        <v>0</v>
      </c>
      <c r="V21" s="1017">
        <v>0</v>
      </c>
      <c r="W21" s="809">
        <v>0</v>
      </c>
      <c r="X21" s="1018">
        <v>0</v>
      </c>
      <c r="Y21" s="809">
        <v>0</v>
      </c>
      <c r="Z21" s="1017">
        <v>0</v>
      </c>
      <c r="AA21" s="1014">
        <v>0</v>
      </c>
      <c r="AB21" s="1017">
        <v>0</v>
      </c>
      <c r="AC21" s="809">
        <v>0</v>
      </c>
      <c r="AD21" s="1018">
        <v>0</v>
      </c>
      <c r="AE21" s="809">
        <v>0</v>
      </c>
      <c r="AF21" s="1034">
        <v>0</v>
      </c>
      <c r="AG21" s="1014">
        <v>0</v>
      </c>
      <c r="AH21" s="1017">
        <v>0</v>
      </c>
      <c r="AI21" s="809">
        <v>0</v>
      </c>
      <c r="AJ21" s="1018">
        <v>0</v>
      </c>
      <c r="AK21" s="809">
        <v>0</v>
      </c>
      <c r="AL21" s="1017">
        <v>0</v>
      </c>
      <c r="AM21" s="1014">
        <v>0</v>
      </c>
      <c r="AN21" s="1017">
        <v>0</v>
      </c>
      <c r="AO21" s="809">
        <v>0</v>
      </c>
      <c r="AP21" s="1018">
        <v>0</v>
      </c>
      <c r="AQ21" s="809">
        <v>0</v>
      </c>
      <c r="AR21" s="1017">
        <v>0</v>
      </c>
      <c r="AS21" s="1014">
        <v>0</v>
      </c>
      <c r="AT21" s="1017">
        <v>0</v>
      </c>
      <c r="AU21" s="809">
        <v>0</v>
      </c>
      <c r="AV21" s="1018" t="e">
        <v>#DIV/0!</v>
      </c>
      <c r="AW21" s="809">
        <v>0</v>
      </c>
      <c r="AX21" s="1017" t="e">
        <v>#DIV/0!</v>
      </c>
      <c r="AY21" s="1014">
        <v>0</v>
      </c>
      <c r="AZ21" s="1017" t="e">
        <v>#DIV/0!</v>
      </c>
      <c r="BA21" s="809">
        <v>0</v>
      </c>
      <c r="BB21" s="1018" t="e">
        <v>#DIV/0!</v>
      </c>
      <c r="BC21" s="809">
        <v>0</v>
      </c>
      <c r="BD21" s="1017" t="e">
        <v>#DIV/0!</v>
      </c>
      <c r="BE21" s="1014">
        <v>0</v>
      </c>
      <c r="BF21" s="1017" t="e">
        <v>#DIV/0!</v>
      </c>
      <c r="BG21" s="809">
        <v>0</v>
      </c>
      <c r="BH21" s="1018">
        <v>0</v>
      </c>
      <c r="BI21" s="809">
        <v>0</v>
      </c>
      <c r="BJ21" s="1017">
        <v>0</v>
      </c>
      <c r="BK21" s="1014">
        <v>0</v>
      </c>
      <c r="BL21" s="1017">
        <v>0</v>
      </c>
      <c r="BM21" s="809">
        <v>0</v>
      </c>
      <c r="BN21" s="1018">
        <v>0</v>
      </c>
      <c r="BO21" s="809">
        <v>0</v>
      </c>
      <c r="BP21" s="1017">
        <v>0</v>
      </c>
      <c r="BQ21" s="1014">
        <v>0</v>
      </c>
      <c r="BR21" s="1017">
        <v>0</v>
      </c>
      <c r="BS21" s="804">
        <v>0</v>
      </c>
      <c r="BT21" s="808">
        <v>0</v>
      </c>
      <c r="BU21" s="809">
        <v>0</v>
      </c>
      <c r="BV21" s="1017">
        <v>0</v>
      </c>
      <c r="BW21" s="1014">
        <v>0</v>
      </c>
      <c r="BX21" s="1017">
        <v>0</v>
      </c>
      <c r="BY21" s="804">
        <v>0</v>
      </c>
      <c r="BZ21" s="1018">
        <v>0</v>
      </c>
      <c r="CA21" s="1014">
        <v>0</v>
      </c>
      <c r="CB21" s="1017">
        <v>0</v>
      </c>
      <c r="CC21" s="1014">
        <v>0</v>
      </c>
      <c r="CD21" s="1017">
        <v>0</v>
      </c>
      <c r="CE21" s="809">
        <v>0</v>
      </c>
      <c r="CF21" s="1018">
        <v>0</v>
      </c>
      <c r="CG21" s="809">
        <v>0</v>
      </c>
      <c r="CH21" s="1017">
        <v>0</v>
      </c>
      <c r="CI21" s="1014">
        <v>0</v>
      </c>
      <c r="CJ21" s="1017">
        <v>0</v>
      </c>
      <c r="CK21" s="809">
        <v>0</v>
      </c>
      <c r="CL21" s="1018">
        <v>0</v>
      </c>
      <c r="CM21" s="809">
        <v>0</v>
      </c>
      <c r="CN21" s="1017">
        <v>0</v>
      </c>
      <c r="CO21" s="1014">
        <v>0</v>
      </c>
      <c r="CP21" s="1017">
        <v>0</v>
      </c>
      <c r="CQ21" s="804">
        <v>0</v>
      </c>
      <c r="CR21" s="1018">
        <v>0</v>
      </c>
      <c r="CS21" s="809">
        <v>0</v>
      </c>
      <c r="CT21" s="1017">
        <v>0</v>
      </c>
      <c r="CU21" s="1014">
        <v>0</v>
      </c>
      <c r="CV21" s="1017">
        <v>0</v>
      </c>
      <c r="CW21" s="809">
        <v>0</v>
      </c>
      <c r="CX21" s="1018">
        <v>0</v>
      </c>
      <c r="CY21" s="809">
        <v>0</v>
      </c>
      <c r="CZ21" s="1017">
        <v>0</v>
      </c>
      <c r="DA21" s="1014">
        <v>0</v>
      </c>
      <c r="DB21" s="1017">
        <v>0</v>
      </c>
      <c r="DC21" s="804">
        <v>1</v>
      </c>
      <c r="DD21" s="1018">
        <v>0.37037037037037041</v>
      </c>
      <c r="DE21" s="804">
        <v>3</v>
      </c>
      <c r="DF21" s="1018">
        <v>1.1764705882352942</v>
      </c>
      <c r="DG21" s="1014">
        <v>4</v>
      </c>
      <c r="DH21" s="1017">
        <v>0.76190476190476186</v>
      </c>
      <c r="DI21" s="804">
        <v>2</v>
      </c>
      <c r="DJ21" s="1016">
        <v>0.83333333333333337</v>
      </c>
      <c r="DK21" s="804">
        <v>1</v>
      </c>
      <c r="DL21" s="1015">
        <v>0.44052863436123352</v>
      </c>
      <c r="DM21" s="1014">
        <v>3</v>
      </c>
      <c r="DN21" s="1013">
        <v>0.64239828693790146</v>
      </c>
      <c r="DO21" s="1020">
        <v>0</v>
      </c>
      <c r="DP21" s="1016">
        <v>0</v>
      </c>
      <c r="DQ21" s="804">
        <v>0</v>
      </c>
      <c r="DR21" s="1015">
        <v>0</v>
      </c>
      <c r="DS21" s="1020">
        <v>0</v>
      </c>
      <c r="DT21" s="1015">
        <v>0</v>
      </c>
      <c r="DU21" s="1020">
        <v>0</v>
      </c>
      <c r="DV21" s="1016">
        <v>0</v>
      </c>
      <c r="DW21" s="1020">
        <v>0</v>
      </c>
      <c r="DX21" s="1015">
        <v>0</v>
      </c>
      <c r="DY21" s="1020">
        <v>0</v>
      </c>
      <c r="DZ21" s="1015">
        <v>0</v>
      </c>
      <c r="EA21" s="787">
        <v>0</v>
      </c>
      <c r="EB21" s="787"/>
      <c r="EC21" s="787"/>
      <c r="ED21" s="787"/>
      <c r="EE21" s="787"/>
      <c r="EF21" s="787"/>
      <c r="EG21" s="787"/>
      <c r="EH21" s="787"/>
      <c r="EI21" s="787"/>
      <c r="EJ21" s="787"/>
      <c r="EK21" s="787"/>
      <c r="EL21" s="787"/>
      <c r="EM21" s="787"/>
      <c r="EN21" s="787"/>
      <c r="EO21" s="787"/>
      <c r="EP21" s="787"/>
      <c r="EQ21" s="787"/>
      <c r="ER21" s="787"/>
      <c r="ES21" s="787"/>
      <c r="ET21" s="787"/>
      <c r="EU21" s="787"/>
      <c r="EV21" s="787"/>
      <c r="EW21" s="787"/>
      <c r="EX21" s="787"/>
      <c r="EY21" s="787"/>
      <c r="EZ21" s="787"/>
      <c r="FA21" s="787"/>
      <c r="FB21" s="787"/>
      <c r="FC21" s="787"/>
      <c r="FD21" s="787"/>
      <c r="FE21" s="787"/>
      <c r="FF21" s="787"/>
      <c r="FG21" s="787"/>
      <c r="FH21" s="787"/>
      <c r="FI21" s="787"/>
      <c r="FJ21" s="787"/>
      <c r="FK21" s="787"/>
      <c r="FL21" s="787"/>
      <c r="FM21" s="787"/>
      <c r="FN21" s="787"/>
      <c r="FO21" s="787"/>
      <c r="FP21" s="787"/>
      <c r="FQ21" s="787"/>
      <c r="FR21" s="787"/>
      <c r="FS21" s="787"/>
      <c r="FT21" s="787"/>
      <c r="FU21" s="787"/>
      <c r="FV21" s="787"/>
      <c r="FW21" s="787"/>
      <c r="FX21" s="787"/>
      <c r="FY21" s="787"/>
      <c r="FZ21" s="787"/>
      <c r="GA21" s="787"/>
      <c r="GB21" s="787"/>
      <c r="GC21" s="787"/>
      <c r="GD21" s="787"/>
      <c r="GE21" s="787"/>
      <c r="GF21" s="787"/>
      <c r="GG21" s="787"/>
      <c r="GH21" s="787"/>
      <c r="GI21" s="787"/>
      <c r="GJ21" s="787"/>
      <c r="GK21" s="787"/>
      <c r="GL21" s="787"/>
      <c r="GM21" s="787"/>
      <c r="GN21" s="787"/>
      <c r="GO21" s="787"/>
      <c r="GP21" s="787"/>
      <c r="GQ21" s="787"/>
      <c r="GR21" s="787"/>
      <c r="GS21" s="787"/>
      <c r="GT21" s="787"/>
      <c r="GU21" s="787"/>
      <c r="GV21" s="787"/>
      <c r="GW21" s="787"/>
      <c r="GX21" s="787"/>
      <c r="GY21" s="787"/>
      <c r="GZ21" s="787"/>
      <c r="HA21" s="787"/>
      <c r="HB21" s="787"/>
      <c r="HC21" s="787"/>
      <c r="HD21" s="787"/>
      <c r="HE21" s="787"/>
      <c r="HF21" s="787"/>
      <c r="HG21" s="787"/>
      <c r="HH21" s="787"/>
      <c r="HI21" s="787"/>
      <c r="HJ21" s="787"/>
      <c r="HK21" s="787"/>
      <c r="HL21" s="787"/>
      <c r="HM21" s="787"/>
      <c r="HN21" s="787"/>
      <c r="HO21" s="787"/>
      <c r="HP21" s="787"/>
      <c r="HQ21" s="787"/>
      <c r="HR21" s="787"/>
      <c r="HS21" s="787"/>
      <c r="HT21" s="787"/>
      <c r="HU21" s="787"/>
      <c r="HV21" s="787"/>
      <c r="HW21" s="787"/>
      <c r="HX21" s="787"/>
      <c r="HY21" s="787"/>
      <c r="HZ21" s="787"/>
      <c r="IA21" s="787"/>
      <c r="IB21" s="787"/>
      <c r="IC21" s="787"/>
      <c r="ID21" s="787"/>
      <c r="IE21" s="787"/>
      <c r="IF21" s="787"/>
      <c r="IG21" s="787"/>
      <c r="IH21" s="787"/>
      <c r="II21" s="787"/>
      <c r="IJ21" s="787"/>
      <c r="IK21" s="787"/>
      <c r="IL21" s="787"/>
      <c r="IM21" s="787"/>
      <c r="IN21" s="787"/>
      <c r="IO21" s="787"/>
      <c r="IP21" s="787"/>
      <c r="IQ21" s="787"/>
      <c r="IR21" s="787"/>
      <c r="IS21" s="787"/>
      <c r="IT21" s="787"/>
      <c r="IU21" s="787"/>
      <c r="IV21" s="787"/>
      <c r="IW21" s="787"/>
      <c r="IX21" s="787"/>
      <c r="IY21" s="787"/>
      <c r="IZ21" s="787"/>
      <c r="JA21" s="787"/>
      <c r="JB21" s="787"/>
      <c r="JC21" s="787"/>
      <c r="JD21" s="787"/>
      <c r="JE21" s="787"/>
      <c r="JF21" s="787"/>
      <c r="JG21" s="787"/>
      <c r="JH21" s="787"/>
      <c r="JI21" s="787"/>
      <c r="JJ21" s="787"/>
      <c r="JK21" s="787"/>
      <c r="JL21" s="787"/>
      <c r="JM21" s="787"/>
      <c r="JN21" s="787"/>
      <c r="JO21" s="787"/>
      <c r="JP21" s="787"/>
      <c r="JQ21" s="787"/>
      <c r="JR21" s="787"/>
      <c r="JS21" s="787"/>
      <c r="JT21" s="787"/>
      <c r="JU21" s="787"/>
      <c r="JV21" s="787"/>
      <c r="JW21" s="787"/>
      <c r="JX21" s="787"/>
      <c r="JY21" s="787"/>
      <c r="JZ21" s="787"/>
      <c r="KA21" s="787"/>
      <c r="KB21" s="787"/>
      <c r="KC21" s="787"/>
      <c r="KD21" s="787"/>
      <c r="KE21" s="787"/>
      <c r="KF21" s="787"/>
      <c r="KG21" s="787"/>
      <c r="KH21" s="787"/>
      <c r="KI21" s="787"/>
      <c r="KJ21" s="787"/>
      <c r="KK21" s="787"/>
      <c r="KL21" s="787"/>
      <c r="KM21" s="787"/>
      <c r="KN21" s="787"/>
      <c r="KO21" s="787"/>
      <c r="KP21" s="787"/>
      <c r="KQ21" s="787"/>
      <c r="KR21" s="787"/>
      <c r="KS21" s="787"/>
      <c r="KT21" s="787"/>
      <c r="KU21" s="787"/>
      <c r="KV21" s="787"/>
      <c r="KW21" s="787"/>
      <c r="KX21" s="787"/>
      <c r="KY21" s="787"/>
      <c r="KZ21" s="787"/>
      <c r="LA21" s="787"/>
      <c r="LB21" s="787"/>
      <c r="LC21" s="787"/>
      <c r="LD21" s="787"/>
      <c r="LE21" s="787"/>
      <c r="LF21" s="787"/>
      <c r="LG21" s="787"/>
      <c r="LH21" s="787"/>
      <c r="LI21" s="787"/>
      <c r="LJ21" s="787"/>
      <c r="LK21" s="787"/>
      <c r="LL21" s="787"/>
      <c r="LM21" s="787"/>
      <c r="LN21" s="787"/>
      <c r="LO21" s="787"/>
      <c r="LP21" s="787"/>
      <c r="LQ21" s="787"/>
      <c r="LR21" s="787"/>
      <c r="LS21" s="787"/>
      <c r="LT21" s="787"/>
      <c r="LU21" s="787"/>
      <c r="LV21" s="787"/>
      <c r="LW21" s="787"/>
      <c r="LX21" s="787"/>
      <c r="LY21" s="787"/>
      <c r="LZ21" s="787"/>
      <c r="MA21" s="787"/>
      <c r="MB21" s="787"/>
      <c r="MC21" s="787"/>
      <c r="MD21" s="787"/>
      <c r="ME21" s="787"/>
      <c r="MF21" s="787"/>
      <c r="MG21" s="787"/>
      <c r="MH21" s="787"/>
      <c r="MI21" s="787"/>
      <c r="MJ21" s="787"/>
      <c r="MK21" s="787"/>
      <c r="ML21" s="787"/>
      <c r="MM21" s="787"/>
      <c r="MN21" s="787"/>
      <c r="MO21" s="787"/>
      <c r="MP21" s="787"/>
      <c r="MQ21" s="787"/>
      <c r="MR21" s="787"/>
      <c r="MS21" s="787"/>
      <c r="MT21" s="787"/>
      <c r="MU21" s="787"/>
      <c r="MV21" s="787"/>
      <c r="MW21" s="787"/>
      <c r="MX21" s="787"/>
      <c r="MY21" s="787"/>
      <c r="MZ21" s="787"/>
      <c r="NA21" s="787"/>
      <c r="NB21" s="787"/>
      <c r="NC21" s="787"/>
      <c r="ND21" s="787"/>
      <c r="NE21" s="787"/>
      <c r="NF21" s="787"/>
      <c r="NG21" s="787"/>
      <c r="NH21" s="787"/>
      <c r="NI21" s="787"/>
      <c r="NJ21" s="787"/>
      <c r="NK21" s="787"/>
      <c r="NL21" s="787"/>
      <c r="NM21" s="787"/>
      <c r="NN21" s="787"/>
      <c r="NO21" s="787"/>
      <c r="NP21" s="787"/>
      <c r="NQ21" s="787"/>
      <c r="NR21" s="787"/>
      <c r="NS21" s="787"/>
      <c r="NT21" s="787"/>
      <c r="NU21" s="787"/>
      <c r="NV21" s="787"/>
      <c r="NW21" s="787"/>
      <c r="NX21" s="787"/>
      <c r="NY21" s="787"/>
      <c r="NZ21" s="787"/>
      <c r="OA21" s="787"/>
      <c r="OB21" s="787"/>
      <c r="OC21" s="787"/>
      <c r="OD21" s="787"/>
      <c r="OE21" s="787"/>
      <c r="OF21" s="787"/>
      <c r="OG21" s="787"/>
      <c r="OH21" s="787"/>
      <c r="OI21" s="787"/>
      <c r="OJ21" s="787"/>
      <c r="OK21" s="787"/>
      <c r="OL21" s="787"/>
      <c r="OM21" s="787"/>
      <c r="ON21" s="787"/>
      <c r="OO21" s="787"/>
      <c r="OP21" s="787"/>
      <c r="OQ21" s="787"/>
      <c r="OR21" s="787"/>
      <c r="OS21" s="787"/>
      <c r="OT21" s="787"/>
      <c r="OU21" s="787"/>
      <c r="OV21" s="787"/>
      <c r="OW21" s="787"/>
      <c r="OX21" s="787"/>
      <c r="OY21" s="787"/>
      <c r="OZ21" s="787"/>
      <c r="PA21" s="787"/>
      <c r="PB21" s="787"/>
      <c r="PC21" s="787"/>
      <c r="PD21" s="787"/>
      <c r="PE21" s="787"/>
      <c r="PF21" s="787"/>
      <c r="PG21" s="787"/>
      <c r="PH21" s="787"/>
      <c r="PI21" s="787"/>
      <c r="PJ21" s="787"/>
      <c r="PK21" s="787"/>
      <c r="PL21" s="787"/>
      <c r="PM21" s="787"/>
      <c r="PN21" s="787"/>
      <c r="PO21" s="787"/>
      <c r="PP21" s="787"/>
      <c r="PQ21" s="787"/>
      <c r="PR21" s="787"/>
      <c r="PS21" s="787"/>
      <c r="PT21" s="787"/>
      <c r="PU21" s="787"/>
      <c r="PV21" s="787"/>
      <c r="PW21" s="787"/>
      <c r="PX21" s="787"/>
      <c r="PY21" s="787"/>
      <c r="PZ21" s="787"/>
      <c r="QA21" s="787"/>
      <c r="QB21" s="787"/>
      <c r="QC21" s="787"/>
      <c r="QD21" s="787"/>
      <c r="QE21" s="787"/>
      <c r="QF21" s="787"/>
      <c r="QG21" s="787"/>
      <c r="QH21" s="787"/>
      <c r="QI21" s="787"/>
      <c r="QJ21" s="787"/>
      <c r="QK21" s="787"/>
      <c r="QL21" s="787"/>
      <c r="QM21" s="787"/>
      <c r="QN21" s="787"/>
      <c r="QO21" s="787"/>
      <c r="QP21" s="787"/>
      <c r="QQ21" s="787"/>
      <c r="QR21" s="787"/>
      <c r="QS21" s="787"/>
      <c r="QT21" s="787"/>
      <c r="QU21" s="787"/>
      <c r="QV21" s="787"/>
      <c r="QW21" s="787"/>
      <c r="QX21" s="787"/>
      <c r="QY21" s="787"/>
      <c r="QZ21" s="787"/>
      <c r="RA21" s="787"/>
      <c r="RB21" s="787"/>
      <c r="RC21" s="787"/>
      <c r="RD21" s="787"/>
      <c r="RE21" s="787"/>
      <c r="RF21" s="787"/>
      <c r="RG21" s="787"/>
      <c r="RH21" s="787"/>
      <c r="RI21" s="787"/>
      <c r="RJ21" s="787"/>
      <c r="RK21" s="787"/>
      <c r="RL21" s="787"/>
      <c r="RM21" s="787"/>
      <c r="RN21" s="787"/>
      <c r="RO21" s="787"/>
      <c r="RP21" s="787"/>
      <c r="RQ21" s="787"/>
      <c r="RR21" s="787"/>
      <c r="RS21" s="787"/>
      <c r="RT21" s="787"/>
      <c r="RU21" s="787"/>
      <c r="RV21" s="787"/>
      <c r="RW21" s="787"/>
      <c r="RX21" s="787"/>
      <c r="RY21" s="787"/>
      <c r="RZ21" s="787"/>
      <c r="SA21" s="787"/>
      <c r="SB21" s="787"/>
      <c r="SC21" s="787"/>
      <c r="SD21" s="787"/>
      <c r="SE21" s="787"/>
      <c r="SF21" s="787"/>
      <c r="SG21" s="787"/>
      <c r="SH21" s="787"/>
      <c r="SI21" s="787"/>
      <c r="SJ21" s="787"/>
      <c r="SK21" s="787"/>
      <c r="SL21" s="787"/>
      <c r="SM21" s="787"/>
      <c r="SN21" s="787"/>
      <c r="SO21" s="787"/>
      <c r="SP21" s="787"/>
      <c r="SQ21" s="787"/>
      <c r="SR21" s="787"/>
      <c r="SS21" s="787"/>
      <c r="ST21" s="787"/>
      <c r="SU21" s="787"/>
      <c r="SV21" s="787"/>
      <c r="SW21" s="787"/>
      <c r="SX21" s="787"/>
      <c r="SY21" s="787"/>
      <c r="SZ21" s="787"/>
      <c r="TA21" s="787"/>
      <c r="TB21" s="787"/>
      <c r="TC21" s="787"/>
      <c r="TD21" s="787"/>
      <c r="TE21" s="787"/>
      <c r="TF21" s="787"/>
      <c r="TG21" s="787"/>
      <c r="TH21" s="787"/>
      <c r="TI21" s="787"/>
      <c r="TJ21" s="787"/>
      <c r="TK21" s="787"/>
      <c r="TL21" s="787"/>
      <c r="TM21" s="787"/>
      <c r="TN21" s="787"/>
      <c r="TO21" s="787"/>
      <c r="TP21" s="787"/>
      <c r="TQ21" s="787"/>
      <c r="TR21" s="787"/>
      <c r="TS21" s="787"/>
      <c r="TT21" s="787"/>
      <c r="TU21" s="787"/>
      <c r="TV21" s="787"/>
      <c r="TW21" s="787"/>
      <c r="TX21" s="787"/>
      <c r="TY21" s="787"/>
      <c r="TZ21" s="787"/>
      <c r="UA21" s="787"/>
      <c r="UB21" s="787"/>
      <c r="UC21" s="787"/>
      <c r="UD21" s="787"/>
      <c r="UE21" s="787"/>
      <c r="UF21" s="787"/>
      <c r="UG21" s="787"/>
      <c r="UH21" s="787"/>
      <c r="UI21" s="787"/>
      <c r="UJ21" s="787"/>
      <c r="UK21" s="787"/>
      <c r="UL21" s="787"/>
      <c r="UM21" s="787"/>
      <c r="UN21" s="787"/>
      <c r="UO21" s="787"/>
      <c r="UP21" s="787"/>
      <c r="UQ21" s="787"/>
      <c r="UR21" s="787"/>
      <c r="US21" s="787"/>
      <c r="UT21" s="787"/>
      <c r="UU21" s="787"/>
      <c r="UV21" s="787"/>
      <c r="UW21" s="787"/>
      <c r="UX21" s="787"/>
      <c r="UY21" s="787"/>
      <c r="UZ21" s="787"/>
      <c r="VA21" s="787"/>
      <c r="VB21" s="787"/>
      <c r="VC21" s="787"/>
      <c r="VD21" s="787"/>
      <c r="VE21" s="787"/>
      <c r="VF21" s="787"/>
      <c r="VG21" s="787"/>
      <c r="VH21" s="787"/>
      <c r="VI21" s="787"/>
      <c r="VJ21" s="787"/>
      <c r="VK21" s="787"/>
      <c r="VL21" s="787"/>
      <c r="VM21" s="787"/>
      <c r="VN21" s="787"/>
      <c r="VO21" s="787"/>
      <c r="VP21" s="787"/>
      <c r="VQ21" s="787"/>
    </row>
    <row r="22" spans="1:589" s="1037" customFormat="1" ht="35.1" customHeight="1">
      <c r="A22" s="1053" t="s">
        <v>30</v>
      </c>
      <c r="B22" s="1052" t="s">
        <v>1262</v>
      </c>
      <c r="C22" s="1050">
        <v>169</v>
      </c>
      <c r="D22" s="1050">
        <v>177</v>
      </c>
      <c r="E22" s="1051">
        <v>346</v>
      </c>
      <c r="F22" s="1050">
        <v>168</v>
      </c>
      <c r="G22" s="1050">
        <v>183</v>
      </c>
      <c r="H22" s="1050">
        <v>351</v>
      </c>
      <c r="I22" s="1040">
        <v>0</v>
      </c>
      <c r="J22" s="1040">
        <v>1</v>
      </c>
      <c r="K22" s="1046">
        <v>5</v>
      </c>
      <c r="L22" s="1045">
        <v>0</v>
      </c>
      <c r="M22" s="1040">
        <v>27</v>
      </c>
      <c r="N22" s="1044">
        <v>0</v>
      </c>
      <c r="O22" s="1043">
        <v>0</v>
      </c>
      <c r="P22" s="1044">
        <v>0</v>
      </c>
      <c r="Q22" s="1046">
        <v>0</v>
      </c>
      <c r="R22" s="1045">
        <v>0</v>
      </c>
      <c r="S22" s="1040">
        <v>19</v>
      </c>
      <c r="T22" s="1044">
        <v>0</v>
      </c>
      <c r="U22" s="1043">
        <v>0</v>
      </c>
      <c r="V22" s="1044">
        <v>0</v>
      </c>
      <c r="W22" s="1046">
        <v>0</v>
      </c>
      <c r="X22" s="1045">
        <v>0</v>
      </c>
      <c r="Y22" s="1046">
        <v>0</v>
      </c>
      <c r="Z22" s="1044">
        <v>0</v>
      </c>
      <c r="AA22" s="1043">
        <v>0</v>
      </c>
      <c r="AB22" s="1044">
        <v>0</v>
      </c>
      <c r="AC22" s="1046">
        <v>0</v>
      </c>
      <c r="AD22" s="1045">
        <v>0</v>
      </c>
      <c r="AE22" s="1046">
        <v>0</v>
      </c>
      <c r="AF22" s="1049">
        <v>0</v>
      </c>
      <c r="AG22" s="1043">
        <v>0</v>
      </c>
      <c r="AH22" s="1044">
        <v>0</v>
      </c>
      <c r="AI22" s="1046">
        <v>0</v>
      </c>
      <c r="AJ22" s="1045">
        <v>0</v>
      </c>
      <c r="AK22" s="1046">
        <v>0</v>
      </c>
      <c r="AL22" s="1044">
        <v>0</v>
      </c>
      <c r="AM22" s="1043">
        <v>0</v>
      </c>
      <c r="AN22" s="1044">
        <v>0</v>
      </c>
      <c r="AO22" s="1046">
        <v>0</v>
      </c>
      <c r="AP22" s="1045">
        <v>0</v>
      </c>
      <c r="AQ22" s="1046">
        <v>0</v>
      </c>
      <c r="AR22" s="1044">
        <v>0</v>
      </c>
      <c r="AS22" s="1043">
        <v>0</v>
      </c>
      <c r="AT22" s="1044">
        <v>0</v>
      </c>
      <c r="AU22" s="1046">
        <v>0</v>
      </c>
      <c r="AV22" s="1045">
        <v>0</v>
      </c>
      <c r="AW22" s="1046">
        <v>0</v>
      </c>
      <c r="AX22" s="1044">
        <v>0</v>
      </c>
      <c r="AY22" s="1043">
        <v>0</v>
      </c>
      <c r="AZ22" s="1044">
        <v>0</v>
      </c>
      <c r="BA22" s="1046">
        <v>0</v>
      </c>
      <c r="BB22" s="1045">
        <v>0</v>
      </c>
      <c r="BC22" s="1046">
        <v>0</v>
      </c>
      <c r="BD22" s="1044">
        <v>0</v>
      </c>
      <c r="BE22" s="1043">
        <v>0</v>
      </c>
      <c r="BF22" s="1044">
        <v>0</v>
      </c>
      <c r="BG22" s="1046">
        <v>0</v>
      </c>
      <c r="BH22" s="1045">
        <v>0</v>
      </c>
      <c r="BI22" s="1046">
        <v>0</v>
      </c>
      <c r="BJ22" s="1044">
        <v>0</v>
      </c>
      <c r="BK22" s="1043">
        <v>0</v>
      </c>
      <c r="BL22" s="1044">
        <v>0</v>
      </c>
      <c r="BM22" s="1046">
        <v>0</v>
      </c>
      <c r="BN22" s="1045">
        <v>0</v>
      </c>
      <c r="BO22" s="1046">
        <v>0</v>
      </c>
      <c r="BP22" s="1044">
        <v>0</v>
      </c>
      <c r="BQ22" s="1043">
        <v>0</v>
      </c>
      <c r="BR22" s="1044">
        <v>0</v>
      </c>
      <c r="BS22" s="1040">
        <v>0</v>
      </c>
      <c r="BT22" s="1048">
        <v>0</v>
      </c>
      <c r="BU22" s="1046">
        <v>0</v>
      </c>
      <c r="BV22" s="1044">
        <v>0</v>
      </c>
      <c r="BW22" s="1043">
        <v>0</v>
      </c>
      <c r="BX22" s="1044">
        <v>0</v>
      </c>
      <c r="BY22" s="1047">
        <v>0</v>
      </c>
      <c r="BZ22" s="1045">
        <v>0</v>
      </c>
      <c r="CA22" s="1043">
        <v>0</v>
      </c>
      <c r="CB22" s="1044">
        <v>0</v>
      </c>
      <c r="CC22" s="1043">
        <v>0</v>
      </c>
      <c r="CD22" s="1044">
        <v>0</v>
      </c>
      <c r="CE22" s="1046">
        <v>0</v>
      </c>
      <c r="CF22" s="1045">
        <v>0</v>
      </c>
      <c r="CG22" s="1046">
        <v>0</v>
      </c>
      <c r="CH22" s="1044">
        <v>0</v>
      </c>
      <c r="CI22" s="1043">
        <v>0</v>
      </c>
      <c r="CJ22" s="1044">
        <v>0</v>
      </c>
      <c r="CK22" s="1046">
        <v>0</v>
      </c>
      <c r="CL22" s="1045">
        <v>0</v>
      </c>
      <c r="CM22" s="1046">
        <v>0</v>
      </c>
      <c r="CN22" s="1044">
        <v>0</v>
      </c>
      <c r="CO22" s="1043">
        <v>0</v>
      </c>
      <c r="CP22" s="1044">
        <v>0</v>
      </c>
      <c r="CQ22" s="1040">
        <v>0</v>
      </c>
      <c r="CR22" s="1045">
        <v>0</v>
      </c>
      <c r="CS22" s="1046">
        <v>0</v>
      </c>
      <c r="CT22" s="1044">
        <v>0</v>
      </c>
      <c r="CU22" s="1043">
        <v>0</v>
      </c>
      <c r="CV22" s="1044">
        <v>0</v>
      </c>
      <c r="CW22" s="1046">
        <v>0</v>
      </c>
      <c r="CX22" s="1045">
        <v>0</v>
      </c>
      <c r="CY22" s="1046">
        <v>0</v>
      </c>
      <c r="CZ22" s="1044">
        <v>0</v>
      </c>
      <c r="DA22" s="1043">
        <v>0</v>
      </c>
      <c r="DB22" s="1044">
        <v>0</v>
      </c>
      <c r="DC22" s="1040">
        <v>9</v>
      </c>
      <c r="DD22" s="1045">
        <v>0</v>
      </c>
      <c r="DE22" s="1040">
        <v>11</v>
      </c>
      <c r="DF22" s="1045">
        <v>0</v>
      </c>
      <c r="DG22" s="1043">
        <v>1</v>
      </c>
      <c r="DH22" s="1044">
        <v>0</v>
      </c>
      <c r="DI22" s="1040">
        <v>0</v>
      </c>
      <c r="DJ22" s="1041">
        <v>0</v>
      </c>
      <c r="DK22" s="1040">
        <v>3</v>
      </c>
      <c r="DL22" s="1039">
        <v>0</v>
      </c>
      <c r="DM22" s="1043">
        <v>0</v>
      </c>
      <c r="DN22" s="1042">
        <v>0</v>
      </c>
      <c r="DO22" s="1040">
        <v>0</v>
      </c>
      <c r="DP22" s="1041">
        <v>0</v>
      </c>
      <c r="DQ22" s="1040">
        <v>0</v>
      </c>
      <c r="DR22" s="1039">
        <v>0</v>
      </c>
      <c r="DS22" s="1040">
        <v>0</v>
      </c>
      <c r="DT22" s="1039">
        <v>0</v>
      </c>
      <c r="DU22" s="1040">
        <v>0</v>
      </c>
      <c r="DV22" s="1041">
        <v>0</v>
      </c>
      <c r="DW22" s="1040">
        <v>0</v>
      </c>
      <c r="DX22" s="1039">
        <v>0</v>
      </c>
      <c r="DY22" s="1040">
        <v>0</v>
      </c>
      <c r="DZ22" s="1039">
        <v>0</v>
      </c>
      <c r="EA22" s="1038"/>
      <c r="EB22" s="1038"/>
      <c r="EC22" s="1038"/>
      <c r="ED22" s="1038"/>
      <c r="EE22" s="1038"/>
      <c r="EF22" s="1038"/>
      <c r="EG22" s="1038"/>
      <c r="EH22" s="1038"/>
      <c r="EI22" s="1038"/>
      <c r="EJ22" s="1038"/>
      <c r="EK22" s="1038"/>
      <c r="EL22" s="1038"/>
      <c r="EM22" s="1038"/>
      <c r="EN22" s="1038"/>
      <c r="EO22" s="1038"/>
      <c r="EP22" s="1038"/>
      <c r="EQ22" s="1038"/>
      <c r="ER22" s="1038"/>
      <c r="ES22" s="1038"/>
      <c r="ET22" s="1038"/>
      <c r="EU22" s="1038"/>
      <c r="EV22" s="1038"/>
      <c r="EW22" s="1038"/>
      <c r="EX22" s="1038"/>
      <c r="EY22" s="1038"/>
      <c r="EZ22" s="1038"/>
      <c r="FA22" s="1038"/>
      <c r="FB22" s="1038"/>
      <c r="FC22" s="1038"/>
      <c r="FD22" s="1038"/>
      <c r="FE22" s="1038"/>
      <c r="FF22" s="1038"/>
      <c r="FG22" s="1038"/>
      <c r="FH22" s="1038"/>
      <c r="FI22" s="1038"/>
      <c r="FJ22" s="1038"/>
      <c r="FK22" s="1038"/>
      <c r="FL22" s="1038"/>
      <c r="FM22" s="1038"/>
      <c r="FN22" s="1038"/>
      <c r="FO22" s="1038"/>
      <c r="FP22" s="1038"/>
      <c r="FQ22" s="1038"/>
      <c r="FR22" s="1038"/>
      <c r="FS22" s="1038"/>
      <c r="FT22" s="1038"/>
      <c r="FU22" s="1038"/>
      <c r="FV22" s="1038"/>
      <c r="FW22" s="1038"/>
      <c r="FX22" s="1038"/>
      <c r="FY22" s="1038"/>
      <c r="FZ22" s="1038"/>
      <c r="GA22" s="1038"/>
      <c r="GB22" s="1038"/>
      <c r="GC22" s="1038"/>
      <c r="GD22" s="1038"/>
      <c r="GE22" s="1038"/>
      <c r="GF22" s="1038"/>
      <c r="GG22" s="1038"/>
      <c r="GH22" s="1038"/>
      <c r="GI22" s="1038"/>
      <c r="GJ22" s="1038"/>
      <c r="GK22" s="1038"/>
      <c r="GL22" s="1038"/>
      <c r="GM22" s="1038"/>
      <c r="GN22" s="1038"/>
      <c r="GO22" s="1038"/>
      <c r="GP22" s="1038"/>
      <c r="GQ22" s="1038"/>
      <c r="GR22" s="1038"/>
      <c r="GS22" s="1038"/>
      <c r="GT22" s="1038"/>
      <c r="GU22" s="1038"/>
      <c r="GV22" s="1038"/>
      <c r="GW22" s="1038"/>
      <c r="GX22" s="1038"/>
      <c r="GY22" s="1038"/>
      <c r="GZ22" s="1038"/>
      <c r="HA22" s="1038"/>
      <c r="HB22" s="1038"/>
      <c r="HC22" s="1038"/>
      <c r="HD22" s="1038"/>
      <c r="HE22" s="1038"/>
      <c r="HF22" s="1038"/>
      <c r="HG22" s="1038"/>
      <c r="HH22" s="1038"/>
      <c r="HI22" s="1038"/>
      <c r="HJ22" s="1038"/>
      <c r="HK22" s="1038"/>
      <c r="HL22" s="1038"/>
      <c r="HM22" s="1038"/>
      <c r="HN22" s="1038"/>
      <c r="HO22" s="1038"/>
      <c r="HP22" s="1038"/>
      <c r="HQ22" s="1038"/>
      <c r="HR22" s="1038"/>
      <c r="HS22" s="1038"/>
      <c r="HT22" s="1038"/>
      <c r="HU22" s="1038"/>
      <c r="HV22" s="1038"/>
      <c r="HW22" s="1038"/>
      <c r="HX22" s="1038"/>
      <c r="HY22" s="1038"/>
      <c r="HZ22" s="1038"/>
      <c r="IA22" s="1038"/>
      <c r="IB22" s="1038"/>
      <c r="IC22" s="1038"/>
      <c r="ID22" s="1038"/>
      <c r="IE22" s="1038"/>
      <c r="IF22" s="1038"/>
      <c r="IG22" s="1038"/>
      <c r="IH22" s="1038"/>
      <c r="II22" s="1038"/>
      <c r="IJ22" s="1038"/>
      <c r="IK22" s="1038"/>
      <c r="IL22" s="1038"/>
      <c r="IM22" s="1038"/>
      <c r="IN22" s="1038"/>
      <c r="IO22" s="1038"/>
      <c r="IP22" s="1038"/>
      <c r="IQ22" s="1038"/>
      <c r="IR22" s="1038"/>
      <c r="IS22" s="1038"/>
      <c r="IT22" s="1038"/>
      <c r="IU22" s="1038"/>
      <c r="IV22" s="1038"/>
      <c r="IW22" s="1038"/>
      <c r="IX22" s="1038"/>
      <c r="IY22" s="1038"/>
      <c r="IZ22" s="1038"/>
      <c r="JA22" s="1038"/>
      <c r="JB22" s="1038"/>
      <c r="JC22" s="1038"/>
      <c r="JD22" s="1038"/>
      <c r="JE22" s="1038"/>
      <c r="JF22" s="1038"/>
      <c r="JG22" s="1038"/>
      <c r="JH22" s="1038"/>
      <c r="JI22" s="1038"/>
      <c r="JJ22" s="1038"/>
      <c r="JK22" s="1038"/>
      <c r="JL22" s="1038"/>
      <c r="JM22" s="1038"/>
      <c r="JN22" s="1038"/>
      <c r="JO22" s="1038"/>
      <c r="JP22" s="1038"/>
      <c r="JQ22" s="1038"/>
      <c r="JR22" s="1038"/>
      <c r="JS22" s="1038"/>
      <c r="JT22" s="1038"/>
      <c r="JU22" s="1038"/>
      <c r="JV22" s="1038"/>
      <c r="JW22" s="1038"/>
      <c r="JX22" s="1038"/>
      <c r="JY22" s="1038"/>
      <c r="JZ22" s="1038"/>
      <c r="KA22" s="1038"/>
      <c r="KB22" s="1038"/>
      <c r="KC22" s="1038"/>
      <c r="KD22" s="1038"/>
      <c r="KE22" s="1038"/>
      <c r="KF22" s="1038"/>
      <c r="KG22" s="1038"/>
      <c r="KH22" s="1038"/>
      <c r="KI22" s="1038"/>
      <c r="KJ22" s="1038"/>
      <c r="KK22" s="1038"/>
      <c r="KL22" s="1038"/>
      <c r="KM22" s="1038"/>
      <c r="KN22" s="1038"/>
      <c r="KO22" s="1038"/>
      <c r="KP22" s="1038"/>
      <c r="KQ22" s="1038"/>
      <c r="KR22" s="1038"/>
      <c r="KS22" s="1038"/>
      <c r="KT22" s="1038"/>
      <c r="KU22" s="1038"/>
      <c r="KV22" s="1038"/>
      <c r="KW22" s="1038"/>
      <c r="KX22" s="1038"/>
      <c r="KY22" s="1038"/>
      <c r="KZ22" s="1038"/>
      <c r="LA22" s="1038"/>
      <c r="LB22" s="1038"/>
      <c r="LC22" s="1038"/>
      <c r="LD22" s="1038"/>
      <c r="LE22" s="1038"/>
      <c r="LF22" s="1038"/>
      <c r="LG22" s="1038"/>
      <c r="LH22" s="1038"/>
      <c r="LI22" s="1038"/>
      <c r="LJ22" s="1038"/>
      <c r="LK22" s="1038"/>
      <c r="LL22" s="1038"/>
      <c r="LM22" s="1038"/>
      <c r="LN22" s="1038"/>
      <c r="LO22" s="1038"/>
      <c r="LP22" s="1038"/>
      <c r="LQ22" s="1038"/>
      <c r="LR22" s="1038"/>
      <c r="LS22" s="1038"/>
      <c r="LT22" s="1038"/>
      <c r="LU22" s="1038"/>
      <c r="LV22" s="1038"/>
      <c r="LW22" s="1038"/>
      <c r="LX22" s="1038"/>
      <c r="LY22" s="1038"/>
      <c r="LZ22" s="1038"/>
      <c r="MA22" s="1038"/>
      <c r="MB22" s="1038"/>
      <c r="MC22" s="1038"/>
      <c r="MD22" s="1038"/>
      <c r="ME22" s="1038"/>
      <c r="MF22" s="1038"/>
      <c r="MG22" s="1038"/>
      <c r="MH22" s="1038"/>
      <c r="MI22" s="1038"/>
      <c r="MJ22" s="1038"/>
      <c r="MK22" s="1038"/>
      <c r="ML22" s="1038"/>
      <c r="MM22" s="1038"/>
      <c r="MN22" s="1038"/>
      <c r="MO22" s="1038"/>
      <c r="MP22" s="1038"/>
      <c r="MQ22" s="1038"/>
      <c r="MR22" s="1038"/>
      <c r="MS22" s="1038"/>
      <c r="MT22" s="1038"/>
      <c r="MU22" s="1038"/>
      <c r="MV22" s="1038"/>
      <c r="MW22" s="1038"/>
      <c r="MX22" s="1038"/>
      <c r="MY22" s="1038"/>
      <c r="MZ22" s="1038"/>
      <c r="NA22" s="1038"/>
      <c r="NB22" s="1038"/>
      <c r="NC22" s="1038"/>
      <c r="ND22" s="1038"/>
      <c r="NE22" s="1038"/>
      <c r="NF22" s="1038"/>
      <c r="NG22" s="1038"/>
      <c r="NH22" s="1038"/>
      <c r="NI22" s="1038"/>
      <c r="NJ22" s="1038"/>
      <c r="NK22" s="1038"/>
      <c r="NL22" s="1038"/>
      <c r="NM22" s="1038"/>
      <c r="NN22" s="1038"/>
      <c r="NO22" s="1038"/>
      <c r="NP22" s="1038"/>
      <c r="NQ22" s="1038"/>
      <c r="NR22" s="1038"/>
      <c r="NS22" s="1038"/>
      <c r="NT22" s="1038"/>
      <c r="NU22" s="1038"/>
      <c r="NV22" s="1038"/>
      <c r="NW22" s="1038"/>
      <c r="NX22" s="1038"/>
      <c r="NY22" s="1038"/>
      <c r="NZ22" s="1038"/>
      <c r="OA22" s="1038"/>
      <c r="OB22" s="1038"/>
      <c r="OC22" s="1038"/>
      <c r="OD22" s="1038"/>
      <c r="OE22" s="1038"/>
      <c r="OF22" s="1038"/>
      <c r="OG22" s="1038"/>
      <c r="OH22" s="1038"/>
      <c r="OI22" s="1038"/>
      <c r="OJ22" s="1038"/>
      <c r="OK22" s="1038"/>
      <c r="OL22" s="1038"/>
      <c r="OM22" s="1038"/>
      <c r="ON22" s="1038"/>
      <c r="OO22" s="1038"/>
      <c r="OP22" s="1038"/>
      <c r="OQ22" s="1038"/>
      <c r="OR22" s="1038"/>
      <c r="OS22" s="1038"/>
      <c r="OT22" s="1038"/>
      <c r="OU22" s="1038"/>
      <c r="OV22" s="1038"/>
      <c r="OW22" s="1038"/>
      <c r="OX22" s="1038"/>
      <c r="OY22" s="1038"/>
      <c r="OZ22" s="1038"/>
      <c r="PA22" s="1038"/>
      <c r="PB22" s="1038"/>
      <c r="PC22" s="1038"/>
      <c r="PD22" s="1038"/>
      <c r="PE22" s="1038"/>
      <c r="PF22" s="1038"/>
      <c r="PG22" s="1038"/>
      <c r="PH22" s="1038"/>
      <c r="PI22" s="1038"/>
      <c r="PJ22" s="1038"/>
      <c r="PK22" s="1038"/>
      <c r="PL22" s="1038"/>
      <c r="PM22" s="1038"/>
      <c r="PN22" s="1038"/>
      <c r="PO22" s="1038"/>
      <c r="PP22" s="1038"/>
      <c r="PQ22" s="1038"/>
      <c r="PR22" s="1038"/>
      <c r="PS22" s="1038"/>
      <c r="PT22" s="1038"/>
      <c r="PU22" s="1038"/>
      <c r="PV22" s="1038"/>
      <c r="PW22" s="1038"/>
      <c r="PX22" s="1038"/>
      <c r="PY22" s="1038"/>
      <c r="PZ22" s="1038"/>
      <c r="QA22" s="1038"/>
      <c r="QB22" s="1038"/>
      <c r="QC22" s="1038"/>
      <c r="QD22" s="1038"/>
      <c r="QE22" s="1038"/>
      <c r="QF22" s="1038"/>
      <c r="QG22" s="1038"/>
      <c r="QH22" s="1038"/>
      <c r="QI22" s="1038"/>
      <c r="QJ22" s="1038"/>
      <c r="QK22" s="1038"/>
      <c r="QL22" s="1038"/>
      <c r="QM22" s="1038"/>
      <c r="QN22" s="1038"/>
      <c r="QO22" s="1038"/>
      <c r="QP22" s="1038"/>
      <c r="QQ22" s="1038"/>
      <c r="QR22" s="1038"/>
      <c r="QS22" s="1038"/>
      <c r="QT22" s="1038"/>
      <c r="QU22" s="1038"/>
      <c r="QV22" s="1038"/>
      <c r="QW22" s="1038"/>
      <c r="QX22" s="1038"/>
      <c r="QY22" s="1038"/>
      <c r="QZ22" s="1038"/>
      <c r="RA22" s="1038"/>
      <c r="RB22" s="1038"/>
      <c r="RC22" s="1038"/>
      <c r="RD22" s="1038"/>
      <c r="RE22" s="1038"/>
      <c r="RF22" s="1038"/>
      <c r="RG22" s="1038"/>
      <c r="RH22" s="1038"/>
      <c r="RI22" s="1038"/>
      <c r="RJ22" s="1038"/>
      <c r="RK22" s="1038"/>
      <c r="RL22" s="1038"/>
      <c r="RM22" s="1038"/>
      <c r="RN22" s="1038"/>
      <c r="RO22" s="1038"/>
      <c r="RP22" s="1038"/>
      <c r="RQ22" s="1038"/>
      <c r="RR22" s="1038"/>
      <c r="RS22" s="1038"/>
      <c r="RT22" s="1038"/>
      <c r="RU22" s="1038"/>
      <c r="RV22" s="1038"/>
      <c r="RW22" s="1038"/>
      <c r="RX22" s="1038"/>
      <c r="RY22" s="1038"/>
      <c r="RZ22" s="1038"/>
      <c r="SA22" s="1038"/>
      <c r="SB22" s="1038"/>
      <c r="SC22" s="1038"/>
      <c r="SD22" s="1038"/>
      <c r="SE22" s="1038"/>
      <c r="SF22" s="1038"/>
      <c r="SG22" s="1038"/>
      <c r="SH22" s="1038"/>
      <c r="SI22" s="1038"/>
      <c r="SJ22" s="1038"/>
      <c r="SK22" s="1038"/>
      <c r="SL22" s="1038"/>
      <c r="SM22" s="1038"/>
      <c r="SN22" s="1038"/>
      <c r="SO22" s="1038"/>
      <c r="SP22" s="1038"/>
      <c r="SQ22" s="1038"/>
      <c r="SR22" s="1038"/>
      <c r="SS22" s="1038"/>
      <c r="ST22" s="1038"/>
      <c r="SU22" s="1038"/>
      <c r="SV22" s="1038"/>
      <c r="SW22" s="1038"/>
      <c r="SX22" s="1038"/>
      <c r="SY22" s="1038"/>
      <c r="SZ22" s="1038"/>
      <c r="TA22" s="1038"/>
      <c r="TB22" s="1038"/>
      <c r="TC22" s="1038"/>
      <c r="TD22" s="1038"/>
      <c r="TE22" s="1038"/>
      <c r="TF22" s="1038"/>
      <c r="TG22" s="1038"/>
      <c r="TH22" s="1038"/>
      <c r="TI22" s="1038"/>
      <c r="TJ22" s="1038"/>
      <c r="TK22" s="1038"/>
      <c r="TL22" s="1038"/>
      <c r="TM22" s="1038"/>
      <c r="TN22" s="1038"/>
      <c r="TO22" s="1038"/>
      <c r="TP22" s="1038"/>
      <c r="TQ22" s="1038"/>
      <c r="TR22" s="1038"/>
      <c r="TS22" s="1038"/>
      <c r="TT22" s="1038"/>
      <c r="TU22" s="1038"/>
      <c r="TV22" s="1038"/>
      <c r="TW22" s="1038"/>
      <c r="TX22" s="1038"/>
      <c r="TY22" s="1038"/>
      <c r="TZ22" s="1038"/>
      <c r="UA22" s="1038"/>
      <c r="UB22" s="1038"/>
      <c r="UC22" s="1038"/>
      <c r="UD22" s="1038"/>
      <c r="UE22" s="1038"/>
      <c r="UF22" s="1038"/>
      <c r="UG22" s="1038"/>
      <c r="UH22" s="1038"/>
      <c r="UI22" s="1038"/>
      <c r="UJ22" s="1038"/>
      <c r="UK22" s="1038"/>
      <c r="UL22" s="1038"/>
      <c r="UM22" s="1038"/>
      <c r="UN22" s="1038"/>
      <c r="UO22" s="1038"/>
      <c r="UP22" s="1038"/>
      <c r="UQ22" s="1038"/>
      <c r="UR22" s="1038"/>
      <c r="US22" s="1038"/>
      <c r="UT22" s="1038"/>
      <c r="UU22" s="1038"/>
      <c r="UV22" s="1038"/>
      <c r="UW22" s="1038"/>
      <c r="UX22" s="1038"/>
      <c r="UY22" s="1038"/>
      <c r="UZ22" s="1038"/>
      <c r="VA22" s="1038"/>
      <c r="VB22" s="1038"/>
      <c r="VC22" s="1038"/>
      <c r="VD22" s="1038"/>
      <c r="VE22" s="1038"/>
      <c r="VF22" s="1038"/>
      <c r="VG22" s="1038"/>
      <c r="VH22" s="1038"/>
      <c r="VI22" s="1038"/>
      <c r="VJ22" s="1038"/>
      <c r="VK22" s="1038"/>
      <c r="VL22" s="1038"/>
      <c r="VM22" s="1038"/>
      <c r="VN22" s="1038"/>
      <c r="VO22" s="1038"/>
      <c r="VP22" s="1038"/>
      <c r="VQ22" s="1038"/>
    </row>
    <row r="23" spans="1:589" s="802" customFormat="1" ht="35.1" customHeight="1" thickBot="1">
      <c r="A23" s="784">
        <v>14</v>
      </c>
      <c r="B23" s="1022" t="s">
        <v>687</v>
      </c>
      <c r="C23" s="1035">
        <v>790.27718408968008</v>
      </c>
      <c r="D23" s="1035">
        <v>771.17403287818877</v>
      </c>
      <c r="E23" s="1036">
        <f>SUM(C23:D23)</f>
        <v>1561.4512169678687</v>
      </c>
      <c r="F23" s="1035">
        <v>703.58608898524847</v>
      </c>
      <c r="G23" s="1035">
        <v>686.57849757455972</v>
      </c>
      <c r="H23" s="1035">
        <v>1390.1645865598082</v>
      </c>
      <c r="I23" s="813">
        <v>0</v>
      </c>
      <c r="J23" s="813">
        <v>0</v>
      </c>
      <c r="K23" s="814"/>
      <c r="L23" s="1018">
        <v>0</v>
      </c>
      <c r="M23" s="813">
        <v>0</v>
      </c>
      <c r="N23" s="1017">
        <v>0</v>
      </c>
      <c r="O23" s="1014">
        <f>K23+M23</f>
        <v>0</v>
      </c>
      <c r="P23" s="1017">
        <f>O23/E23%</f>
        <v>0</v>
      </c>
      <c r="Q23" s="814">
        <v>0</v>
      </c>
      <c r="R23" s="1018">
        <v>0</v>
      </c>
      <c r="S23" s="813"/>
      <c r="T23" s="1017">
        <v>0</v>
      </c>
      <c r="U23" s="1014">
        <f>Q23+S23</f>
        <v>0</v>
      </c>
      <c r="V23" s="1017">
        <f>U23/H23%</f>
        <v>0</v>
      </c>
      <c r="W23" s="814">
        <v>0</v>
      </c>
      <c r="X23" s="1018">
        <v>0</v>
      </c>
      <c r="Y23" s="814">
        <v>0</v>
      </c>
      <c r="Z23" s="1017">
        <v>0</v>
      </c>
      <c r="AA23" s="1014">
        <v>0</v>
      </c>
      <c r="AB23" s="1017">
        <v>0</v>
      </c>
      <c r="AC23" s="814">
        <v>0</v>
      </c>
      <c r="AD23" s="1018">
        <v>0</v>
      </c>
      <c r="AE23" s="814">
        <v>0</v>
      </c>
      <c r="AF23" s="1034">
        <v>0</v>
      </c>
      <c r="AG23" s="1014">
        <v>0</v>
      </c>
      <c r="AH23" s="1017">
        <v>0</v>
      </c>
      <c r="AI23" s="814">
        <v>0</v>
      </c>
      <c r="AJ23" s="1018">
        <v>0</v>
      </c>
      <c r="AK23" s="814">
        <v>0</v>
      </c>
      <c r="AL23" s="1017">
        <v>0</v>
      </c>
      <c r="AM23" s="1014">
        <v>0</v>
      </c>
      <c r="AN23" s="1017">
        <v>0</v>
      </c>
      <c r="AO23" s="814">
        <v>0</v>
      </c>
      <c r="AP23" s="1018">
        <v>0</v>
      </c>
      <c r="AQ23" s="814">
        <v>0</v>
      </c>
      <c r="AR23" s="1017">
        <v>0</v>
      </c>
      <c r="AS23" s="1014">
        <v>0</v>
      </c>
      <c r="AT23" s="1017">
        <v>0</v>
      </c>
      <c r="AU23" s="814">
        <v>0</v>
      </c>
      <c r="AV23" s="1018">
        <v>0</v>
      </c>
      <c r="AW23" s="814">
        <v>0</v>
      </c>
      <c r="AX23" s="1017">
        <v>0</v>
      </c>
      <c r="AY23" s="1014">
        <v>0</v>
      </c>
      <c r="AZ23" s="1017">
        <v>0</v>
      </c>
      <c r="BA23" s="814">
        <v>0</v>
      </c>
      <c r="BB23" s="1018">
        <v>0</v>
      </c>
      <c r="BC23" s="814">
        <v>0</v>
      </c>
      <c r="BD23" s="1017">
        <v>0</v>
      </c>
      <c r="BE23" s="1014">
        <v>0</v>
      </c>
      <c r="BF23" s="1017">
        <v>0</v>
      </c>
      <c r="BG23" s="814">
        <v>0</v>
      </c>
      <c r="BH23" s="1018">
        <v>0</v>
      </c>
      <c r="BI23" s="814">
        <v>0</v>
      </c>
      <c r="BJ23" s="1017">
        <v>0</v>
      </c>
      <c r="BK23" s="1014">
        <v>0</v>
      </c>
      <c r="BL23" s="1017">
        <v>0</v>
      </c>
      <c r="BM23" s="814">
        <v>0</v>
      </c>
      <c r="BN23" s="1018">
        <v>0</v>
      </c>
      <c r="BO23" s="814">
        <v>0</v>
      </c>
      <c r="BP23" s="1017">
        <v>0</v>
      </c>
      <c r="BQ23" s="1014">
        <v>0</v>
      </c>
      <c r="BR23" s="1017">
        <v>0</v>
      </c>
      <c r="BS23" s="813"/>
      <c r="BT23" s="808"/>
      <c r="BU23" s="814">
        <v>0</v>
      </c>
      <c r="BV23" s="1015">
        <v>0</v>
      </c>
      <c r="BW23" s="1014"/>
      <c r="BX23" s="1017"/>
      <c r="BY23" s="804"/>
      <c r="BZ23" s="1018"/>
      <c r="CA23" s="1014"/>
      <c r="CB23" s="1017"/>
      <c r="CC23" s="1014"/>
      <c r="CD23" s="1017"/>
      <c r="CE23" s="814"/>
      <c r="CF23" s="1018"/>
      <c r="CG23" s="814"/>
      <c r="CH23" s="1017"/>
      <c r="CI23" s="1014"/>
      <c r="CJ23" s="1017"/>
      <c r="CK23" s="1021"/>
      <c r="CL23" s="1018"/>
      <c r="CM23" s="814"/>
      <c r="CN23" s="1017"/>
      <c r="CO23" s="1014"/>
      <c r="CP23" s="1017"/>
      <c r="CQ23" s="813"/>
      <c r="CR23" s="1018"/>
      <c r="CS23" s="814"/>
      <c r="CT23" s="1017"/>
      <c r="CU23" s="1014"/>
      <c r="CV23" s="1017"/>
      <c r="CW23" s="814"/>
      <c r="CX23" s="1018"/>
      <c r="CY23" s="814"/>
      <c r="CZ23" s="1017"/>
      <c r="DA23" s="1014"/>
      <c r="DB23" s="1017"/>
      <c r="DC23" s="813">
        <v>5</v>
      </c>
      <c r="DD23" s="1018">
        <f>DC23/C23*100</f>
        <v>0.63268940324520417</v>
      </c>
      <c r="DE23" s="813">
        <v>7</v>
      </c>
      <c r="DF23" s="1018">
        <f>DE23/D23*100</f>
        <v>0.90770691200201359</v>
      </c>
      <c r="DG23" s="1014">
        <f>DC23+DE23</f>
        <v>12</v>
      </c>
      <c r="DH23" s="1017">
        <f>DG23/E23*100</f>
        <v>0.76851584408140583</v>
      </c>
      <c r="DI23" s="813">
        <v>5</v>
      </c>
      <c r="DJ23" s="1016">
        <f>DI23/F23*100</f>
        <v>0.71064509066847559</v>
      </c>
      <c r="DK23" s="813">
        <v>6</v>
      </c>
      <c r="DL23" s="1015">
        <f>DK23/G23*100</f>
        <v>0.87389861773939748</v>
      </c>
      <c r="DM23" s="1014">
        <f>DI23+DK23</f>
        <v>11</v>
      </c>
      <c r="DN23" s="1013">
        <f>DM23/H23*100</f>
        <v>0.79127321371502601</v>
      </c>
      <c r="DO23" s="813"/>
      <c r="DP23" s="1016"/>
      <c r="DQ23" s="813"/>
      <c r="DR23" s="1015"/>
      <c r="DS23" s="1020"/>
      <c r="DT23" s="1015"/>
      <c r="DU23" s="1020"/>
      <c r="DV23" s="1016"/>
      <c r="DW23" s="1020"/>
      <c r="DX23" s="1015"/>
      <c r="DY23" s="1020"/>
      <c r="DZ23" s="1015"/>
      <c r="EA23" s="787"/>
      <c r="EB23" s="787"/>
      <c r="EC23" s="787"/>
      <c r="ED23" s="787"/>
      <c r="EE23" s="787"/>
      <c r="EF23" s="787"/>
      <c r="EG23" s="787"/>
      <c r="EH23" s="787"/>
      <c r="EI23" s="787"/>
      <c r="EJ23" s="787"/>
      <c r="EK23" s="787"/>
      <c r="EL23" s="787"/>
      <c r="EM23" s="787"/>
      <c r="EN23" s="787"/>
      <c r="EO23" s="787"/>
      <c r="EP23" s="787"/>
      <c r="EQ23" s="787"/>
      <c r="ER23" s="787"/>
      <c r="ES23" s="787"/>
      <c r="ET23" s="787"/>
      <c r="EU23" s="787"/>
      <c r="EV23" s="787"/>
      <c r="EW23" s="787"/>
      <c r="EX23" s="787"/>
      <c r="EY23" s="787"/>
      <c r="EZ23" s="787"/>
      <c r="FA23" s="787"/>
      <c r="FB23" s="787"/>
      <c r="FC23" s="787"/>
      <c r="FD23" s="787"/>
      <c r="FE23" s="787"/>
      <c r="FF23" s="787"/>
      <c r="FG23" s="787"/>
      <c r="FH23" s="787"/>
      <c r="FI23" s="787"/>
      <c r="FJ23" s="787"/>
      <c r="FK23" s="787"/>
      <c r="FL23" s="787"/>
      <c r="FM23" s="787"/>
      <c r="FN23" s="787"/>
      <c r="FO23" s="787"/>
      <c r="FP23" s="787"/>
      <c r="FQ23" s="787"/>
      <c r="FR23" s="787"/>
      <c r="FS23" s="787"/>
      <c r="FT23" s="787"/>
      <c r="FU23" s="787"/>
      <c r="FV23" s="787"/>
      <c r="FW23" s="787"/>
      <c r="FX23" s="787"/>
      <c r="FY23" s="787"/>
      <c r="FZ23" s="787"/>
      <c r="GA23" s="787"/>
      <c r="GB23" s="787"/>
      <c r="GC23" s="787"/>
      <c r="GD23" s="787"/>
      <c r="GE23" s="787"/>
      <c r="GF23" s="787"/>
      <c r="GG23" s="787"/>
      <c r="GH23" s="787"/>
      <c r="GI23" s="787"/>
      <c r="GJ23" s="787"/>
      <c r="GK23" s="787"/>
      <c r="GL23" s="787"/>
      <c r="GM23" s="787"/>
      <c r="GN23" s="787"/>
      <c r="GO23" s="787"/>
      <c r="GP23" s="787"/>
      <c r="GQ23" s="787"/>
      <c r="GR23" s="787"/>
      <c r="GS23" s="787"/>
      <c r="GT23" s="787"/>
      <c r="GU23" s="787"/>
      <c r="GV23" s="787"/>
      <c r="GW23" s="787"/>
      <c r="GX23" s="787"/>
      <c r="GY23" s="787"/>
      <c r="GZ23" s="787"/>
      <c r="HA23" s="787"/>
      <c r="HB23" s="787"/>
      <c r="HC23" s="787"/>
      <c r="HD23" s="787"/>
      <c r="HE23" s="787"/>
      <c r="HF23" s="787"/>
      <c r="HG23" s="787"/>
      <c r="HH23" s="787"/>
      <c r="HI23" s="787"/>
      <c r="HJ23" s="787"/>
      <c r="HK23" s="787"/>
      <c r="HL23" s="787"/>
      <c r="HM23" s="787"/>
      <c r="HN23" s="787"/>
      <c r="HO23" s="787"/>
      <c r="HP23" s="787"/>
      <c r="HQ23" s="787"/>
      <c r="HR23" s="787"/>
      <c r="HS23" s="787"/>
      <c r="HT23" s="787"/>
      <c r="HU23" s="787"/>
      <c r="HV23" s="787"/>
      <c r="HW23" s="787"/>
      <c r="HX23" s="787"/>
      <c r="HY23" s="787"/>
      <c r="HZ23" s="787"/>
      <c r="IA23" s="787"/>
      <c r="IB23" s="787"/>
      <c r="IC23" s="787"/>
      <c r="ID23" s="787"/>
      <c r="IE23" s="787"/>
      <c r="IF23" s="787"/>
      <c r="IG23" s="787"/>
      <c r="IH23" s="787"/>
      <c r="II23" s="787"/>
      <c r="IJ23" s="787"/>
      <c r="IK23" s="787"/>
      <c r="IL23" s="787"/>
      <c r="IM23" s="787"/>
      <c r="IN23" s="787"/>
      <c r="IO23" s="787"/>
      <c r="IP23" s="787"/>
      <c r="IQ23" s="787"/>
      <c r="IR23" s="787"/>
      <c r="IS23" s="787"/>
      <c r="IT23" s="787"/>
      <c r="IU23" s="787"/>
      <c r="IV23" s="787"/>
      <c r="IW23" s="787"/>
      <c r="IX23" s="787"/>
      <c r="IY23" s="787"/>
      <c r="IZ23" s="787"/>
      <c r="JA23" s="787"/>
      <c r="JB23" s="787"/>
      <c r="JC23" s="787"/>
      <c r="JD23" s="787"/>
      <c r="JE23" s="787"/>
      <c r="JF23" s="787"/>
      <c r="JG23" s="787"/>
      <c r="JH23" s="787"/>
      <c r="JI23" s="787"/>
      <c r="JJ23" s="787"/>
      <c r="JK23" s="787"/>
      <c r="JL23" s="787"/>
      <c r="JM23" s="787"/>
      <c r="JN23" s="787"/>
      <c r="JO23" s="787"/>
      <c r="JP23" s="787"/>
      <c r="JQ23" s="787"/>
      <c r="JR23" s="787"/>
      <c r="JS23" s="787"/>
      <c r="JT23" s="787"/>
      <c r="JU23" s="787"/>
      <c r="JV23" s="787"/>
      <c r="JW23" s="787"/>
      <c r="JX23" s="787"/>
      <c r="JY23" s="787"/>
      <c r="JZ23" s="787"/>
      <c r="KA23" s="787"/>
      <c r="KB23" s="787"/>
      <c r="KC23" s="787"/>
      <c r="KD23" s="787"/>
      <c r="KE23" s="787"/>
      <c r="KF23" s="787"/>
      <c r="KG23" s="787"/>
      <c r="KH23" s="787"/>
      <c r="KI23" s="787"/>
      <c r="KJ23" s="787"/>
      <c r="KK23" s="787"/>
      <c r="KL23" s="787"/>
      <c r="KM23" s="787"/>
      <c r="KN23" s="787"/>
      <c r="KO23" s="787"/>
      <c r="KP23" s="787"/>
      <c r="KQ23" s="787"/>
      <c r="KR23" s="787"/>
      <c r="KS23" s="787"/>
      <c r="KT23" s="787"/>
      <c r="KU23" s="787"/>
      <c r="KV23" s="787"/>
      <c r="KW23" s="787"/>
      <c r="KX23" s="787"/>
      <c r="KY23" s="787"/>
      <c r="KZ23" s="787"/>
      <c r="LA23" s="787"/>
      <c r="LB23" s="787"/>
      <c r="LC23" s="787"/>
      <c r="LD23" s="787"/>
      <c r="LE23" s="787"/>
      <c r="LF23" s="787"/>
      <c r="LG23" s="787"/>
      <c r="LH23" s="787"/>
      <c r="LI23" s="787"/>
      <c r="LJ23" s="787"/>
      <c r="LK23" s="787"/>
      <c r="LL23" s="787"/>
      <c r="LM23" s="787"/>
      <c r="LN23" s="787"/>
      <c r="LO23" s="787"/>
      <c r="LP23" s="787"/>
      <c r="LQ23" s="787"/>
      <c r="LR23" s="787"/>
      <c r="LS23" s="787"/>
      <c r="LT23" s="787"/>
      <c r="LU23" s="787"/>
      <c r="LV23" s="787"/>
      <c r="LW23" s="787"/>
      <c r="LX23" s="787"/>
      <c r="LY23" s="787"/>
      <c r="LZ23" s="787"/>
      <c r="MA23" s="787"/>
      <c r="MB23" s="787"/>
      <c r="MC23" s="787"/>
      <c r="MD23" s="787"/>
      <c r="ME23" s="787"/>
      <c r="MF23" s="787"/>
      <c r="MG23" s="787"/>
      <c r="MH23" s="787"/>
      <c r="MI23" s="787"/>
      <c r="MJ23" s="787"/>
      <c r="MK23" s="787"/>
      <c r="ML23" s="787"/>
      <c r="MM23" s="787"/>
      <c r="MN23" s="787"/>
      <c r="MO23" s="787"/>
      <c r="MP23" s="787"/>
      <c r="MQ23" s="787"/>
      <c r="MR23" s="787"/>
      <c r="MS23" s="787"/>
      <c r="MT23" s="787"/>
      <c r="MU23" s="787"/>
      <c r="MV23" s="787"/>
      <c r="MW23" s="787"/>
      <c r="MX23" s="787"/>
      <c r="MY23" s="787"/>
      <c r="MZ23" s="787"/>
      <c r="NA23" s="787"/>
      <c r="NB23" s="787"/>
      <c r="NC23" s="787"/>
      <c r="ND23" s="787"/>
      <c r="NE23" s="787"/>
      <c r="NF23" s="787"/>
      <c r="NG23" s="787"/>
      <c r="NH23" s="787"/>
      <c r="NI23" s="787"/>
      <c r="NJ23" s="787"/>
      <c r="NK23" s="787"/>
      <c r="NL23" s="787"/>
      <c r="NM23" s="787"/>
      <c r="NN23" s="787"/>
      <c r="NO23" s="787"/>
      <c r="NP23" s="787"/>
      <c r="NQ23" s="787"/>
      <c r="NR23" s="787"/>
      <c r="NS23" s="787"/>
      <c r="NT23" s="787"/>
      <c r="NU23" s="787"/>
      <c r="NV23" s="787"/>
      <c r="NW23" s="787"/>
      <c r="NX23" s="787"/>
      <c r="NY23" s="787"/>
      <c r="NZ23" s="787"/>
      <c r="OA23" s="787"/>
      <c r="OB23" s="787"/>
      <c r="OC23" s="787"/>
      <c r="OD23" s="787"/>
      <c r="OE23" s="787"/>
      <c r="OF23" s="787"/>
      <c r="OG23" s="787"/>
      <c r="OH23" s="787"/>
      <c r="OI23" s="787"/>
      <c r="OJ23" s="787"/>
      <c r="OK23" s="787"/>
      <c r="OL23" s="787"/>
      <c r="OM23" s="787"/>
      <c r="ON23" s="787"/>
      <c r="OO23" s="787"/>
      <c r="OP23" s="787"/>
      <c r="OQ23" s="787"/>
      <c r="OR23" s="787"/>
      <c r="OS23" s="787"/>
      <c r="OT23" s="787"/>
      <c r="OU23" s="787"/>
      <c r="OV23" s="787"/>
      <c r="OW23" s="787"/>
      <c r="OX23" s="787"/>
      <c r="OY23" s="787"/>
      <c r="OZ23" s="787"/>
      <c r="PA23" s="787"/>
      <c r="PB23" s="787"/>
      <c r="PC23" s="787"/>
      <c r="PD23" s="787"/>
      <c r="PE23" s="787"/>
      <c r="PF23" s="787"/>
      <c r="PG23" s="787"/>
      <c r="PH23" s="787"/>
      <c r="PI23" s="787"/>
      <c r="PJ23" s="787"/>
      <c r="PK23" s="787"/>
      <c r="PL23" s="787"/>
      <c r="PM23" s="787"/>
      <c r="PN23" s="787"/>
      <c r="PO23" s="787"/>
      <c r="PP23" s="787"/>
      <c r="PQ23" s="787"/>
      <c r="PR23" s="787"/>
      <c r="PS23" s="787"/>
      <c r="PT23" s="787"/>
      <c r="PU23" s="787"/>
      <c r="PV23" s="787"/>
      <c r="PW23" s="787"/>
      <c r="PX23" s="787"/>
      <c r="PY23" s="787"/>
      <c r="PZ23" s="787"/>
      <c r="QA23" s="787"/>
      <c r="QB23" s="787"/>
      <c r="QC23" s="787"/>
      <c r="QD23" s="787"/>
      <c r="QE23" s="787"/>
      <c r="QF23" s="787"/>
      <c r="QG23" s="787"/>
      <c r="QH23" s="787"/>
      <c r="QI23" s="787"/>
      <c r="QJ23" s="787"/>
      <c r="QK23" s="787"/>
      <c r="QL23" s="787"/>
      <c r="QM23" s="787"/>
      <c r="QN23" s="787"/>
      <c r="QO23" s="787"/>
      <c r="QP23" s="787"/>
      <c r="QQ23" s="787"/>
      <c r="QR23" s="787"/>
      <c r="QS23" s="787"/>
      <c r="QT23" s="787"/>
      <c r="QU23" s="787"/>
      <c r="QV23" s="787"/>
      <c r="QW23" s="787"/>
      <c r="QX23" s="787"/>
      <c r="QY23" s="787"/>
      <c r="QZ23" s="787"/>
      <c r="RA23" s="787"/>
      <c r="RB23" s="787"/>
      <c r="RC23" s="787"/>
      <c r="RD23" s="787"/>
      <c r="RE23" s="787"/>
      <c r="RF23" s="787"/>
      <c r="RG23" s="787"/>
      <c r="RH23" s="787"/>
      <c r="RI23" s="787"/>
      <c r="RJ23" s="787"/>
      <c r="RK23" s="787"/>
      <c r="RL23" s="787"/>
      <c r="RM23" s="787"/>
      <c r="RN23" s="787"/>
      <c r="RO23" s="787"/>
      <c r="RP23" s="787"/>
      <c r="RQ23" s="787"/>
      <c r="RR23" s="787"/>
      <c r="RS23" s="787"/>
      <c r="RT23" s="787"/>
      <c r="RU23" s="787"/>
      <c r="RV23" s="787"/>
      <c r="RW23" s="787"/>
      <c r="RX23" s="787"/>
      <c r="RY23" s="787"/>
      <c r="RZ23" s="787"/>
      <c r="SA23" s="787"/>
      <c r="SB23" s="787"/>
      <c r="SC23" s="787"/>
      <c r="SD23" s="787"/>
      <c r="SE23" s="787"/>
      <c r="SF23" s="787"/>
      <c r="SG23" s="787"/>
      <c r="SH23" s="787"/>
      <c r="SI23" s="787"/>
      <c r="SJ23" s="787"/>
      <c r="SK23" s="787"/>
      <c r="SL23" s="787"/>
      <c r="SM23" s="787"/>
      <c r="SN23" s="787"/>
      <c r="SO23" s="787"/>
      <c r="SP23" s="787"/>
      <c r="SQ23" s="787"/>
      <c r="SR23" s="787"/>
      <c r="SS23" s="787"/>
      <c r="ST23" s="787"/>
      <c r="SU23" s="787"/>
      <c r="SV23" s="787"/>
      <c r="SW23" s="787"/>
      <c r="SX23" s="787"/>
      <c r="SY23" s="787"/>
      <c r="SZ23" s="787"/>
      <c r="TA23" s="787"/>
      <c r="TB23" s="787"/>
      <c r="TC23" s="787"/>
      <c r="TD23" s="787"/>
      <c r="TE23" s="787"/>
      <c r="TF23" s="787"/>
      <c r="TG23" s="787"/>
      <c r="TH23" s="787"/>
      <c r="TI23" s="787"/>
      <c r="TJ23" s="787"/>
      <c r="TK23" s="787"/>
      <c r="TL23" s="787"/>
      <c r="TM23" s="787"/>
      <c r="TN23" s="787"/>
      <c r="TO23" s="787"/>
      <c r="TP23" s="787"/>
      <c r="TQ23" s="787"/>
      <c r="TR23" s="787"/>
      <c r="TS23" s="787"/>
      <c r="TT23" s="787"/>
      <c r="TU23" s="787"/>
      <c r="TV23" s="787"/>
      <c r="TW23" s="787"/>
      <c r="TX23" s="787"/>
      <c r="TY23" s="787"/>
      <c r="TZ23" s="787"/>
      <c r="UA23" s="787"/>
      <c r="UB23" s="787"/>
      <c r="UC23" s="787"/>
      <c r="UD23" s="787"/>
      <c r="UE23" s="787"/>
      <c r="UF23" s="787"/>
      <c r="UG23" s="787"/>
      <c r="UH23" s="787"/>
      <c r="UI23" s="787"/>
      <c r="UJ23" s="787"/>
      <c r="UK23" s="787"/>
      <c r="UL23" s="787"/>
      <c r="UM23" s="787"/>
      <c r="UN23" s="787"/>
      <c r="UO23" s="787"/>
      <c r="UP23" s="787"/>
      <c r="UQ23" s="787"/>
      <c r="UR23" s="787"/>
      <c r="US23" s="787"/>
      <c r="UT23" s="787"/>
      <c r="UU23" s="787"/>
      <c r="UV23" s="787"/>
      <c r="UW23" s="787"/>
      <c r="UX23" s="787"/>
      <c r="UY23" s="787"/>
      <c r="UZ23" s="787"/>
      <c r="VA23" s="787"/>
      <c r="VB23" s="787"/>
      <c r="VC23" s="787"/>
      <c r="VD23" s="787"/>
      <c r="VE23" s="787"/>
      <c r="VF23" s="787"/>
      <c r="VG23" s="787"/>
      <c r="VH23" s="787"/>
      <c r="VI23" s="787"/>
      <c r="VJ23" s="787"/>
      <c r="VK23" s="787"/>
      <c r="VL23" s="787"/>
      <c r="VM23" s="787"/>
      <c r="VN23" s="787"/>
      <c r="VO23" s="787"/>
      <c r="VP23" s="787"/>
      <c r="VQ23" s="787"/>
    </row>
    <row r="24" spans="1:589" s="1023" customFormat="1" ht="35.1" customHeight="1" thickBot="1">
      <c r="A24" s="1033">
        <v>15</v>
      </c>
      <c r="B24" s="1033" t="s">
        <v>1272</v>
      </c>
      <c r="C24" s="1026">
        <v>5040</v>
      </c>
      <c r="D24" s="1026">
        <v>5020</v>
      </c>
      <c r="E24" s="1026">
        <v>9991</v>
      </c>
      <c r="F24" s="1026">
        <v>4152</v>
      </c>
      <c r="G24" s="1026">
        <v>4715</v>
      </c>
      <c r="H24" s="1026">
        <v>9454</v>
      </c>
      <c r="I24" s="1026">
        <v>84</v>
      </c>
      <c r="J24" s="1026">
        <v>121</v>
      </c>
      <c r="K24" s="1026">
        <v>0</v>
      </c>
      <c r="L24" s="1027">
        <v>0</v>
      </c>
      <c r="M24" s="1026">
        <v>7</v>
      </c>
      <c r="N24" s="1028">
        <v>0.140873415174079</v>
      </c>
      <c r="O24" s="1032">
        <v>7</v>
      </c>
      <c r="P24" s="1025">
        <v>7.0792880258899696E-2</v>
      </c>
      <c r="Q24" s="1026">
        <v>0</v>
      </c>
      <c r="R24" s="1027">
        <v>0</v>
      </c>
      <c r="S24" s="1026">
        <v>7</v>
      </c>
      <c r="T24" s="1028">
        <v>0.14992503748125899</v>
      </c>
      <c r="U24" s="1026">
        <v>7</v>
      </c>
      <c r="V24" s="1028">
        <v>7.4770348216193105E-2</v>
      </c>
      <c r="W24" s="1026">
        <v>0</v>
      </c>
      <c r="X24" s="1030">
        <v>0</v>
      </c>
      <c r="Y24" s="1026">
        <v>0</v>
      </c>
      <c r="Z24" s="1028">
        <v>0</v>
      </c>
      <c r="AA24" s="1032">
        <v>0</v>
      </c>
      <c r="AB24" s="1025">
        <v>0</v>
      </c>
      <c r="AC24" s="1026">
        <v>0</v>
      </c>
      <c r="AD24" s="1027">
        <v>0</v>
      </c>
      <c r="AE24" s="1026">
        <v>0</v>
      </c>
      <c r="AF24" s="1031">
        <v>0</v>
      </c>
      <c r="AG24" s="1026">
        <v>0</v>
      </c>
      <c r="AH24" s="1025">
        <v>0</v>
      </c>
      <c r="AI24" s="1026">
        <v>0</v>
      </c>
      <c r="AJ24" s="1027">
        <v>0</v>
      </c>
      <c r="AK24" s="1026">
        <v>0</v>
      </c>
      <c r="AL24" s="1025">
        <v>0</v>
      </c>
      <c r="AM24" s="1026">
        <v>0</v>
      </c>
      <c r="AN24" s="1025">
        <v>0</v>
      </c>
      <c r="AO24" s="1026">
        <v>0</v>
      </c>
      <c r="AP24" s="1027">
        <v>0</v>
      </c>
      <c r="AQ24" s="1026">
        <v>0</v>
      </c>
      <c r="AR24" s="1025">
        <v>0</v>
      </c>
      <c r="AS24" s="1026">
        <v>0</v>
      </c>
      <c r="AT24" s="1025">
        <v>0</v>
      </c>
      <c r="AU24" s="1026">
        <v>0</v>
      </c>
      <c r="AV24" s="1027">
        <v>0</v>
      </c>
      <c r="AW24" s="1026">
        <v>0</v>
      </c>
      <c r="AX24" s="1025">
        <v>0</v>
      </c>
      <c r="AY24" s="1026">
        <v>0</v>
      </c>
      <c r="AZ24" s="1025">
        <v>0</v>
      </c>
      <c r="BA24" s="1026">
        <v>0</v>
      </c>
      <c r="BB24" s="1027">
        <v>0</v>
      </c>
      <c r="BC24" s="1026">
        <v>1</v>
      </c>
      <c r="BD24" s="1025">
        <v>2.14178624973228E-2</v>
      </c>
      <c r="BE24" s="1026">
        <v>1</v>
      </c>
      <c r="BF24" s="1025">
        <v>1.0681478316599E-2</v>
      </c>
      <c r="BG24" s="1026">
        <v>0</v>
      </c>
      <c r="BH24" s="1027">
        <v>0</v>
      </c>
      <c r="BI24" s="1026">
        <v>0</v>
      </c>
      <c r="BJ24" s="1025">
        <v>0</v>
      </c>
      <c r="BK24" s="1026">
        <v>0</v>
      </c>
      <c r="BL24" s="1025">
        <v>0</v>
      </c>
      <c r="BM24" s="1026">
        <v>0</v>
      </c>
      <c r="BN24" s="1027">
        <v>0</v>
      </c>
      <c r="BO24" s="1026">
        <v>0</v>
      </c>
      <c r="BP24" s="1025">
        <v>0</v>
      </c>
      <c r="BQ24" s="1026">
        <v>0</v>
      </c>
      <c r="BR24" s="1025">
        <v>0</v>
      </c>
      <c r="BS24" s="1026">
        <v>178</v>
      </c>
      <c r="BT24" s="1027">
        <v>3.5685645549318399</v>
      </c>
      <c r="BU24" s="1026">
        <v>1</v>
      </c>
      <c r="BV24" s="1025">
        <v>2.0124773596297E-2</v>
      </c>
      <c r="BW24" s="1026">
        <v>179</v>
      </c>
      <c r="BX24" s="1025">
        <v>1.8102750809061501</v>
      </c>
      <c r="BY24" s="1026">
        <v>407</v>
      </c>
      <c r="BZ24" s="1027">
        <v>9.9123234291281008</v>
      </c>
      <c r="CA24" s="1026">
        <v>0</v>
      </c>
      <c r="CB24" s="1025">
        <v>0</v>
      </c>
      <c r="CC24" s="1026">
        <v>393</v>
      </c>
      <c r="CD24" s="1025">
        <v>4.19782097842341</v>
      </c>
      <c r="CE24" s="1026">
        <v>0</v>
      </c>
      <c r="CF24" s="1027">
        <v>0</v>
      </c>
      <c r="CG24" s="1026">
        <v>0</v>
      </c>
      <c r="CH24" s="1025">
        <v>0</v>
      </c>
      <c r="CI24" s="1026">
        <v>0</v>
      </c>
      <c r="CJ24" s="1028">
        <v>0</v>
      </c>
      <c r="CK24" s="1026">
        <v>0</v>
      </c>
      <c r="CL24" s="1030">
        <v>0</v>
      </c>
      <c r="CM24" s="1026">
        <v>0</v>
      </c>
      <c r="CN24" s="1025">
        <v>0</v>
      </c>
      <c r="CO24" s="1026">
        <v>0</v>
      </c>
      <c r="CP24" s="1025">
        <v>0</v>
      </c>
      <c r="CQ24" s="1026">
        <v>1</v>
      </c>
      <c r="CR24" s="1027">
        <v>2.00481154771451E-2</v>
      </c>
      <c r="CS24" s="1026">
        <v>0</v>
      </c>
      <c r="CT24" s="1025">
        <v>0</v>
      </c>
      <c r="CU24" s="1029">
        <v>1</v>
      </c>
      <c r="CV24" s="1028">
        <v>1.0113268608414199E-2</v>
      </c>
      <c r="CW24" s="1026">
        <v>0</v>
      </c>
      <c r="CX24" s="1027">
        <v>0</v>
      </c>
      <c r="CY24" s="1026">
        <v>0</v>
      </c>
      <c r="CZ24" s="1025">
        <v>0</v>
      </c>
      <c r="DA24" s="1026">
        <v>0</v>
      </c>
      <c r="DB24" s="1025">
        <v>0</v>
      </c>
      <c r="DC24" s="1026">
        <v>732</v>
      </c>
      <c r="DD24" s="1027">
        <v>14.6752205292703</v>
      </c>
      <c r="DE24" s="1026">
        <v>937</v>
      </c>
      <c r="DF24" s="1027">
        <v>18.856912859730301</v>
      </c>
      <c r="DG24" s="1026">
        <v>1667</v>
      </c>
      <c r="DH24" s="1025">
        <v>16.858818770226499</v>
      </c>
      <c r="DI24" s="1026">
        <v>270</v>
      </c>
      <c r="DJ24" s="1027">
        <v>6.5757428153921103</v>
      </c>
      <c r="DK24" s="1026">
        <v>286</v>
      </c>
      <c r="DL24" s="1025">
        <v>6.1255086742343101</v>
      </c>
      <c r="DM24" s="1026">
        <v>551</v>
      </c>
      <c r="DN24" s="1027">
        <v>5.88549455244606</v>
      </c>
      <c r="DO24" s="1026">
        <v>6</v>
      </c>
      <c r="DP24" s="1027">
        <v>0.120288692862871</v>
      </c>
      <c r="DQ24" s="1026">
        <v>5</v>
      </c>
      <c r="DR24" s="1025">
        <v>0.100623867981485</v>
      </c>
      <c r="DS24" s="1026">
        <v>10</v>
      </c>
      <c r="DT24" s="1025">
        <v>0.101132686084142</v>
      </c>
      <c r="DU24" s="1026">
        <v>9</v>
      </c>
      <c r="DV24" s="1027">
        <v>0.219191427179737</v>
      </c>
      <c r="DW24" s="1026">
        <v>6</v>
      </c>
      <c r="DX24" s="1025">
        <v>0.12850717498393699</v>
      </c>
      <c r="DY24" s="1026">
        <v>15</v>
      </c>
      <c r="DZ24" s="1025">
        <v>0.16022217474898501</v>
      </c>
      <c r="EA24" s="1024"/>
      <c r="EB24" s="1024"/>
      <c r="EC24" s="1024"/>
      <c r="ED24" s="1024"/>
      <c r="EE24" s="1024"/>
      <c r="EF24" s="1024"/>
      <c r="EG24" s="1024"/>
      <c r="EH24" s="1024"/>
      <c r="EI24" s="1024"/>
      <c r="EJ24" s="1024"/>
      <c r="EK24" s="1024"/>
      <c r="EL24" s="1024"/>
      <c r="EM24" s="1024"/>
      <c r="EN24" s="1024"/>
      <c r="EO24" s="1024"/>
      <c r="EP24" s="1024"/>
      <c r="EQ24" s="1024"/>
      <c r="ER24" s="1024"/>
      <c r="ES24" s="1024"/>
      <c r="ET24" s="1024"/>
      <c r="EU24" s="1024"/>
      <c r="EV24" s="1024"/>
      <c r="EW24" s="1024"/>
      <c r="EX24" s="1024"/>
      <c r="EY24" s="1024"/>
      <c r="EZ24" s="1024"/>
      <c r="FA24" s="1024"/>
      <c r="FB24" s="1024"/>
      <c r="FC24" s="1024"/>
      <c r="FD24" s="1024"/>
      <c r="FE24" s="1024"/>
      <c r="FF24" s="1024"/>
      <c r="FG24" s="1024"/>
      <c r="FH24" s="1024"/>
      <c r="FI24" s="1024"/>
      <c r="FJ24" s="1024"/>
      <c r="FK24" s="1024"/>
      <c r="FL24" s="1024"/>
      <c r="FM24" s="1024"/>
      <c r="FN24" s="1024"/>
      <c r="FO24" s="1024"/>
      <c r="FP24" s="1024"/>
      <c r="FQ24" s="1024"/>
      <c r="FR24" s="1024"/>
      <c r="FS24" s="1024"/>
      <c r="FT24" s="1024"/>
      <c r="FU24" s="1024"/>
      <c r="FV24" s="1024"/>
      <c r="FW24" s="1024"/>
      <c r="FX24" s="1024"/>
      <c r="FY24" s="1024"/>
      <c r="FZ24" s="1024"/>
      <c r="GA24" s="1024"/>
      <c r="GB24" s="1024"/>
      <c r="GC24" s="1024"/>
      <c r="GD24" s="1024"/>
      <c r="GE24" s="1024"/>
      <c r="GF24" s="1024"/>
      <c r="GG24" s="1024"/>
      <c r="GH24" s="1024"/>
      <c r="GI24" s="1024"/>
      <c r="GJ24" s="1024"/>
      <c r="GK24" s="1024"/>
      <c r="GL24" s="1024"/>
      <c r="GM24" s="1024"/>
      <c r="GN24" s="1024"/>
      <c r="GO24" s="1024"/>
      <c r="GP24" s="1024"/>
      <c r="GQ24" s="1024"/>
      <c r="GR24" s="1024"/>
      <c r="GS24" s="1024"/>
      <c r="GT24" s="1024"/>
      <c r="GU24" s="1024"/>
      <c r="GV24" s="1024"/>
      <c r="GW24" s="1024"/>
      <c r="GX24" s="1024"/>
      <c r="GY24" s="1024"/>
      <c r="GZ24" s="1024"/>
      <c r="HA24" s="1024"/>
      <c r="HB24" s="1024"/>
      <c r="HC24" s="1024"/>
      <c r="HD24" s="1024"/>
      <c r="HE24" s="1024"/>
      <c r="HF24" s="1024"/>
      <c r="HG24" s="1024"/>
      <c r="HH24" s="1024"/>
      <c r="HI24" s="1024"/>
      <c r="HJ24" s="1024"/>
      <c r="HK24" s="1024"/>
      <c r="HL24" s="1024"/>
      <c r="HM24" s="1024"/>
      <c r="HN24" s="1024"/>
      <c r="HO24" s="1024"/>
      <c r="HP24" s="1024"/>
      <c r="HQ24" s="1024"/>
      <c r="HR24" s="1024"/>
      <c r="HS24" s="1024"/>
      <c r="HT24" s="1024"/>
      <c r="HU24" s="1024"/>
      <c r="HV24" s="1024"/>
      <c r="HW24" s="1024"/>
      <c r="HX24" s="1024"/>
      <c r="HY24" s="1024"/>
      <c r="HZ24" s="1024"/>
      <c r="IA24" s="1024"/>
      <c r="IB24" s="1024"/>
      <c r="IC24" s="1024"/>
      <c r="ID24" s="1024"/>
      <c r="IE24" s="1024"/>
      <c r="IF24" s="1024"/>
      <c r="IG24" s="1024"/>
      <c r="IH24" s="1024"/>
      <c r="II24" s="1024"/>
      <c r="IJ24" s="1024"/>
      <c r="IK24" s="1024"/>
      <c r="IL24" s="1024"/>
      <c r="IM24" s="1024"/>
      <c r="IN24" s="1024"/>
      <c r="IO24" s="1024"/>
      <c r="IP24" s="1024"/>
      <c r="IQ24" s="1024"/>
      <c r="IR24" s="1024"/>
      <c r="IS24" s="1024"/>
      <c r="IT24" s="1024"/>
      <c r="IU24" s="1024"/>
      <c r="IV24" s="1024"/>
      <c r="IW24" s="1024"/>
      <c r="IX24" s="1024"/>
      <c r="IY24" s="1024"/>
      <c r="IZ24" s="1024"/>
      <c r="JA24" s="1024"/>
      <c r="JB24" s="1024"/>
      <c r="JC24" s="1024"/>
      <c r="JD24" s="1024"/>
      <c r="JE24" s="1024"/>
      <c r="JF24" s="1024"/>
      <c r="JG24" s="1024"/>
      <c r="JH24" s="1024"/>
      <c r="JI24" s="1024"/>
      <c r="JJ24" s="1024"/>
      <c r="JK24" s="1024"/>
      <c r="JL24" s="1024"/>
      <c r="JM24" s="1024"/>
      <c r="JN24" s="1024"/>
      <c r="JO24" s="1024"/>
      <c r="JP24" s="1024"/>
      <c r="JQ24" s="1024"/>
      <c r="JR24" s="1024"/>
      <c r="JS24" s="1024"/>
      <c r="JT24" s="1024"/>
      <c r="JU24" s="1024"/>
      <c r="JV24" s="1024"/>
      <c r="JW24" s="1024"/>
      <c r="JX24" s="1024"/>
      <c r="JY24" s="1024"/>
      <c r="JZ24" s="1024"/>
      <c r="KA24" s="1024"/>
      <c r="KB24" s="1024"/>
      <c r="KC24" s="1024"/>
      <c r="KD24" s="1024"/>
      <c r="KE24" s="1024"/>
      <c r="KF24" s="1024"/>
      <c r="KG24" s="1024"/>
      <c r="KH24" s="1024"/>
      <c r="KI24" s="1024"/>
      <c r="KJ24" s="1024"/>
      <c r="KK24" s="1024"/>
      <c r="KL24" s="1024"/>
      <c r="KM24" s="1024"/>
      <c r="KN24" s="1024"/>
      <c r="KO24" s="1024"/>
      <c r="KP24" s="1024"/>
      <c r="KQ24" s="1024"/>
      <c r="KR24" s="1024"/>
      <c r="KS24" s="1024"/>
      <c r="KT24" s="1024"/>
      <c r="KU24" s="1024"/>
      <c r="KV24" s="1024"/>
      <c r="KW24" s="1024"/>
      <c r="KX24" s="1024"/>
      <c r="KY24" s="1024"/>
      <c r="KZ24" s="1024"/>
      <c r="LA24" s="1024"/>
      <c r="LB24" s="1024"/>
      <c r="LC24" s="1024"/>
      <c r="LD24" s="1024"/>
      <c r="LE24" s="1024"/>
      <c r="LF24" s="1024"/>
      <c r="LG24" s="1024"/>
      <c r="LH24" s="1024"/>
      <c r="LI24" s="1024"/>
      <c r="LJ24" s="1024"/>
      <c r="LK24" s="1024"/>
      <c r="LL24" s="1024"/>
      <c r="LM24" s="1024"/>
      <c r="LN24" s="1024"/>
      <c r="LO24" s="1024"/>
      <c r="LP24" s="1024"/>
      <c r="LQ24" s="1024"/>
      <c r="LR24" s="1024"/>
      <c r="LS24" s="1024"/>
      <c r="LT24" s="1024"/>
      <c r="LU24" s="1024"/>
      <c r="LV24" s="1024"/>
      <c r="LW24" s="1024"/>
      <c r="LX24" s="1024"/>
      <c r="LY24" s="1024"/>
      <c r="LZ24" s="1024"/>
      <c r="MA24" s="1024"/>
      <c r="MB24" s="1024"/>
      <c r="MC24" s="1024"/>
      <c r="MD24" s="1024"/>
      <c r="ME24" s="1024"/>
      <c r="MF24" s="1024"/>
      <c r="MG24" s="1024"/>
      <c r="MH24" s="1024"/>
      <c r="MI24" s="1024"/>
      <c r="MJ24" s="1024"/>
      <c r="MK24" s="1024"/>
      <c r="ML24" s="1024"/>
      <c r="MM24" s="1024"/>
      <c r="MN24" s="1024"/>
      <c r="MO24" s="1024"/>
      <c r="MP24" s="1024"/>
      <c r="MQ24" s="1024"/>
      <c r="MR24" s="1024"/>
      <c r="MS24" s="1024"/>
      <c r="MT24" s="1024"/>
      <c r="MU24" s="1024"/>
      <c r="MV24" s="1024"/>
      <c r="MW24" s="1024"/>
      <c r="MX24" s="1024"/>
      <c r="MY24" s="1024"/>
      <c r="MZ24" s="1024"/>
      <c r="NA24" s="1024"/>
      <c r="NB24" s="1024"/>
      <c r="NC24" s="1024"/>
      <c r="ND24" s="1024"/>
      <c r="NE24" s="1024"/>
      <c r="NF24" s="1024"/>
      <c r="NG24" s="1024"/>
      <c r="NH24" s="1024"/>
      <c r="NI24" s="1024"/>
      <c r="NJ24" s="1024"/>
      <c r="NK24" s="1024"/>
      <c r="NL24" s="1024"/>
      <c r="NM24" s="1024"/>
      <c r="NN24" s="1024"/>
      <c r="NO24" s="1024"/>
      <c r="NP24" s="1024"/>
      <c r="NQ24" s="1024"/>
      <c r="NR24" s="1024"/>
      <c r="NS24" s="1024"/>
      <c r="NT24" s="1024"/>
      <c r="NU24" s="1024"/>
      <c r="NV24" s="1024"/>
      <c r="NW24" s="1024"/>
      <c r="NX24" s="1024"/>
      <c r="NY24" s="1024"/>
      <c r="NZ24" s="1024"/>
      <c r="OA24" s="1024"/>
      <c r="OB24" s="1024"/>
      <c r="OC24" s="1024"/>
      <c r="OD24" s="1024"/>
      <c r="OE24" s="1024"/>
      <c r="OF24" s="1024"/>
      <c r="OG24" s="1024"/>
      <c r="OH24" s="1024"/>
      <c r="OI24" s="1024"/>
      <c r="OJ24" s="1024"/>
      <c r="OK24" s="1024"/>
      <c r="OL24" s="1024"/>
      <c r="OM24" s="1024"/>
      <c r="ON24" s="1024"/>
      <c r="OO24" s="1024"/>
      <c r="OP24" s="1024"/>
      <c r="OQ24" s="1024"/>
      <c r="OR24" s="1024"/>
      <c r="OS24" s="1024"/>
      <c r="OT24" s="1024"/>
      <c r="OU24" s="1024"/>
      <c r="OV24" s="1024"/>
      <c r="OW24" s="1024"/>
      <c r="OX24" s="1024"/>
      <c r="OY24" s="1024"/>
      <c r="OZ24" s="1024"/>
      <c r="PA24" s="1024"/>
      <c r="PB24" s="1024"/>
      <c r="PC24" s="1024"/>
      <c r="PD24" s="1024"/>
      <c r="PE24" s="1024"/>
      <c r="PF24" s="1024"/>
      <c r="PG24" s="1024"/>
      <c r="PH24" s="1024"/>
      <c r="PI24" s="1024"/>
      <c r="PJ24" s="1024"/>
      <c r="PK24" s="1024"/>
      <c r="PL24" s="1024"/>
      <c r="PM24" s="1024"/>
      <c r="PN24" s="1024"/>
      <c r="PO24" s="1024"/>
      <c r="PP24" s="1024"/>
      <c r="PQ24" s="1024"/>
      <c r="PR24" s="1024"/>
      <c r="PS24" s="1024"/>
      <c r="PT24" s="1024"/>
      <c r="PU24" s="1024"/>
      <c r="PV24" s="1024"/>
      <c r="PW24" s="1024"/>
      <c r="PX24" s="1024"/>
      <c r="PY24" s="1024"/>
      <c r="PZ24" s="1024"/>
      <c r="QA24" s="1024"/>
      <c r="QB24" s="1024"/>
      <c r="QC24" s="1024"/>
      <c r="QD24" s="1024"/>
      <c r="QE24" s="1024"/>
      <c r="QF24" s="1024"/>
      <c r="QG24" s="1024"/>
      <c r="QH24" s="1024"/>
      <c r="QI24" s="1024"/>
      <c r="QJ24" s="1024"/>
      <c r="QK24" s="1024"/>
      <c r="QL24" s="1024"/>
      <c r="QM24" s="1024"/>
      <c r="QN24" s="1024"/>
      <c r="QO24" s="1024"/>
      <c r="QP24" s="1024"/>
      <c r="QQ24" s="1024"/>
      <c r="QR24" s="1024"/>
      <c r="QS24" s="1024"/>
      <c r="QT24" s="1024"/>
      <c r="QU24" s="1024"/>
      <c r="QV24" s="1024"/>
      <c r="QW24" s="1024"/>
      <c r="QX24" s="1024"/>
      <c r="QY24" s="1024"/>
      <c r="QZ24" s="1024"/>
      <c r="RA24" s="1024"/>
      <c r="RB24" s="1024"/>
      <c r="RC24" s="1024"/>
      <c r="RD24" s="1024"/>
      <c r="RE24" s="1024"/>
      <c r="RF24" s="1024"/>
      <c r="RG24" s="1024"/>
      <c r="RH24" s="1024"/>
      <c r="RI24" s="1024"/>
      <c r="RJ24" s="1024"/>
      <c r="RK24" s="1024"/>
      <c r="RL24" s="1024"/>
      <c r="RM24" s="1024"/>
      <c r="RN24" s="1024"/>
      <c r="RO24" s="1024"/>
      <c r="RP24" s="1024"/>
      <c r="RQ24" s="1024"/>
      <c r="RR24" s="1024"/>
      <c r="RS24" s="1024"/>
      <c r="RT24" s="1024"/>
      <c r="RU24" s="1024"/>
      <c r="RV24" s="1024"/>
      <c r="RW24" s="1024"/>
      <c r="RX24" s="1024"/>
      <c r="RY24" s="1024"/>
      <c r="RZ24" s="1024"/>
      <c r="SA24" s="1024"/>
      <c r="SB24" s="1024"/>
      <c r="SC24" s="1024"/>
      <c r="SD24" s="1024"/>
      <c r="SE24" s="1024"/>
      <c r="SF24" s="1024"/>
      <c r="SG24" s="1024"/>
      <c r="SH24" s="1024"/>
      <c r="SI24" s="1024"/>
      <c r="SJ24" s="1024"/>
      <c r="SK24" s="1024"/>
      <c r="SL24" s="1024"/>
      <c r="SM24" s="1024"/>
      <c r="SN24" s="1024"/>
      <c r="SO24" s="1024"/>
      <c r="SP24" s="1024"/>
      <c r="SQ24" s="1024"/>
      <c r="SR24" s="1024"/>
      <c r="SS24" s="1024"/>
      <c r="ST24" s="1024"/>
      <c r="SU24" s="1024"/>
      <c r="SV24" s="1024"/>
      <c r="SW24" s="1024"/>
      <c r="SX24" s="1024"/>
      <c r="SY24" s="1024"/>
      <c r="SZ24" s="1024"/>
      <c r="TA24" s="1024"/>
      <c r="TB24" s="1024"/>
      <c r="TC24" s="1024"/>
      <c r="TD24" s="1024"/>
      <c r="TE24" s="1024"/>
      <c r="TF24" s="1024"/>
      <c r="TG24" s="1024"/>
      <c r="TH24" s="1024"/>
      <c r="TI24" s="1024"/>
      <c r="TJ24" s="1024"/>
      <c r="TK24" s="1024"/>
      <c r="TL24" s="1024"/>
      <c r="TM24" s="1024"/>
      <c r="TN24" s="1024"/>
      <c r="TO24" s="1024"/>
      <c r="TP24" s="1024"/>
      <c r="TQ24" s="1024"/>
      <c r="TR24" s="1024"/>
      <c r="TS24" s="1024"/>
      <c r="TT24" s="1024"/>
      <c r="TU24" s="1024"/>
      <c r="TV24" s="1024"/>
      <c r="TW24" s="1024"/>
      <c r="TX24" s="1024"/>
      <c r="TY24" s="1024"/>
      <c r="TZ24" s="1024"/>
      <c r="UA24" s="1024"/>
      <c r="UB24" s="1024"/>
      <c r="UC24" s="1024"/>
      <c r="UD24" s="1024"/>
      <c r="UE24" s="1024"/>
      <c r="UF24" s="1024"/>
      <c r="UG24" s="1024"/>
      <c r="UH24" s="1024"/>
      <c r="UI24" s="1024"/>
      <c r="UJ24" s="1024"/>
      <c r="UK24" s="1024"/>
      <c r="UL24" s="1024"/>
      <c r="UM24" s="1024"/>
      <c r="UN24" s="1024"/>
      <c r="UO24" s="1024"/>
      <c r="UP24" s="1024"/>
      <c r="UQ24" s="1024"/>
      <c r="UR24" s="1024"/>
      <c r="US24" s="1024"/>
      <c r="UT24" s="1024"/>
      <c r="UU24" s="1024"/>
      <c r="UV24" s="1024"/>
      <c r="UW24" s="1024"/>
      <c r="UX24" s="1024"/>
      <c r="UY24" s="1024"/>
      <c r="UZ24" s="1024"/>
      <c r="VA24" s="1024"/>
      <c r="VB24" s="1024"/>
      <c r="VC24" s="1024"/>
      <c r="VD24" s="1024"/>
      <c r="VE24" s="1024"/>
      <c r="VF24" s="1024"/>
      <c r="VG24" s="1024"/>
      <c r="VH24" s="1024"/>
      <c r="VI24" s="1024"/>
      <c r="VJ24" s="1024"/>
      <c r="VK24" s="1024"/>
      <c r="VL24" s="1024"/>
      <c r="VM24" s="1024"/>
      <c r="VN24" s="1024"/>
      <c r="VO24" s="1024"/>
      <c r="VP24" s="1024"/>
      <c r="VQ24" s="1024"/>
    </row>
    <row r="25" spans="1:589" s="802" customFormat="1" ht="35.1" customHeight="1" thickBot="1">
      <c r="A25" s="784">
        <v>16</v>
      </c>
      <c r="B25" s="1022" t="s">
        <v>1261</v>
      </c>
      <c r="C25" s="811">
        <v>695</v>
      </c>
      <c r="D25" s="811">
        <v>707</v>
      </c>
      <c r="E25" s="812">
        <v>1401</v>
      </c>
      <c r="F25" s="811">
        <v>622</v>
      </c>
      <c r="G25" s="811">
        <v>628</v>
      </c>
      <c r="H25" s="811">
        <v>1250</v>
      </c>
      <c r="I25" s="804">
        <v>0</v>
      </c>
      <c r="J25" s="804">
        <v>0</v>
      </c>
      <c r="K25" s="809">
        <v>0</v>
      </c>
      <c r="L25" s="808">
        <v>0</v>
      </c>
      <c r="M25" s="804">
        <v>0</v>
      </c>
      <c r="N25" s="806">
        <v>0</v>
      </c>
      <c r="O25" s="1014">
        <v>0</v>
      </c>
      <c r="P25" s="1017">
        <v>0</v>
      </c>
      <c r="Q25" s="809">
        <v>0</v>
      </c>
      <c r="R25" s="808">
        <v>0</v>
      </c>
      <c r="S25" s="804">
        <v>0</v>
      </c>
      <c r="T25" s="806">
        <v>0</v>
      </c>
      <c r="U25" s="1014">
        <v>0</v>
      </c>
      <c r="V25" s="1017">
        <v>0</v>
      </c>
      <c r="W25" s="809">
        <v>0</v>
      </c>
      <c r="X25" s="808">
        <v>0</v>
      </c>
      <c r="Y25" s="809">
        <v>0</v>
      </c>
      <c r="Z25" s="806">
        <v>0</v>
      </c>
      <c r="AA25" s="807">
        <v>0</v>
      </c>
      <c r="AB25" s="806">
        <v>0</v>
      </c>
      <c r="AC25" s="809">
        <v>0</v>
      </c>
      <c r="AD25" s="808">
        <v>0</v>
      </c>
      <c r="AE25" s="809">
        <v>0</v>
      </c>
      <c r="AF25" s="810">
        <v>0</v>
      </c>
      <c r="AG25" s="807">
        <v>0</v>
      </c>
      <c r="AH25" s="806">
        <v>0</v>
      </c>
      <c r="AI25" s="809">
        <v>0</v>
      </c>
      <c r="AJ25" s="808">
        <v>0</v>
      </c>
      <c r="AK25" s="809">
        <v>0</v>
      </c>
      <c r="AL25" s="806">
        <v>0</v>
      </c>
      <c r="AM25" s="807">
        <v>0</v>
      </c>
      <c r="AN25" s="806">
        <v>0</v>
      </c>
      <c r="AO25" s="809">
        <v>0</v>
      </c>
      <c r="AP25" s="808">
        <v>0</v>
      </c>
      <c r="AQ25" s="809">
        <v>0</v>
      </c>
      <c r="AR25" s="806">
        <v>0</v>
      </c>
      <c r="AS25" s="807">
        <v>0</v>
      </c>
      <c r="AT25" s="806">
        <v>0</v>
      </c>
      <c r="AU25" s="809">
        <v>0</v>
      </c>
      <c r="AV25" s="808">
        <v>0</v>
      </c>
      <c r="AW25" s="809">
        <v>0</v>
      </c>
      <c r="AX25" s="806">
        <v>0</v>
      </c>
      <c r="AY25" s="807">
        <v>0</v>
      </c>
      <c r="AZ25" s="806">
        <v>0</v>
      </c>
      <c r="BA25" s="809">
        <v>0</v>
      </c>
      <c r="BB25" s="1018">
        <v>0</v>
      </c>
      <c r="BC25" s="809">
        <v>0</v>
      </c>
      <c r="BD25" s="1017">
        <v>0</v>
      </c>
      <c r="BE25" s="807">
        <v>0</v>
      </c>
      <c r="BF25" s="806">
        <v>0</v>
      </c>
      <c r="BG25" s="809">
        <v>0</v>
      </c>
      <c r="BH25" s="808">
        <v>0</v>
      </c>
      <c r="BI25" s="809">
        <v>0</v>
      </c>
      <c r="BJ25" s="806">
        <v>0</v>
      </c>
      <c r="BK25" s="807">
        <v>0</v>
      </c>
      <c r="BL25" s="806">
        <v>0</v>
      </c>
      <c r="BM25" s="809">
        <v>0</v>
      </c>
      <c r="BN25" s="808">
        <v>0</v>
      </c>
      <c r="BO25" s="809">
        <v>0</v>
      </c>
      <c r="BP25" s="806">
        <v>0</v>
      </c>
      <c r="BQ25" s="807">
        <v>0</v>
      </c>
      <c r="BR25" s="806">
        <v>0</v>
      </c>
      <c r="BS25" s="804">
        <v>0</v>
      </c>
      <c r="BT25" s="808">
        <v>0</v>
      </c>
      <c r="BU25" s="809">
        <v>0</v>
      </c>
      <c r="BV25" s="806">
        <v>0</v>
      </c>
      <c r="BW25" s="807">
        <v>0</v>
      </c>
      <c r="BX25" s="806">
        <v>0</v>
      </c>
      <c r="BY25" s="804">
        <v>0</v>
      </c>
      <c r="BZ25" s="808">
        <v>0</v>
      </c>
      <c r="CA25" s="1014">
        <v>0</v>
      </c>
      <c r="CB25" s="806">
        <v>0</v>
      </c>
      <c r="CC25" s="807">
        <v>0</v>
      </c>
      <c r="CD25" s="806">
        <v>0</v>
      </c>
      <c r="CE25" s="809">
        <v>0</v>
      </c>
      <c r="CF25" s="808">
        <v>0</v>
      </c>
      <c r="CG25" s="809">
        <v>0</v>
      </c>
      <c r="CH25" s="806">
        <v>0</v>
      </c>
      <c r="CI25" s="807">
        <v>0</v>
      </c>
      <c r="CJ25" s="806">
        <v>0</v>
      </c>
      <c r="CK25" s="1021">
        <v>0</v>
      </c>
      <c r="CL25" s="808">
        <v>0</v>
      </c>
      <c r="CM25" s="809">
        <v>0</v>
      </c>
      <c r="CN25" s="806">
        <v>0</v>
      </c>
      <c r="CO25" s="807">
        <v>0</v>
      </c>
      <c r="CP25" s="806">
        <v>0</v>
      </c>
      <c r="CQ25" s="1020">
        <v>0</v>
      </c>
      <c r="CR25" s="808">
        <v>0</v>
      </c>
      <c r="CS25" s="1021">
        <v>0</v>
      </c>
      <c r="CT25" s="806">
        <v>0</v>
      </c>
      <c r="CU25" s="807">
        <v>0</v>
      </c>
      <c r="CV25" s="1017">
        <v>0</v>
      </c>
      <c r="CW25" s="1021">
        <v>0</v>
      </c>
      <c r="CX25" s="808">
        <v>0</v>
      </c>
      <c r="CY25" s="1021">
        <v>0</v>
      </c>
      <c r="CZ25" s="806">
        <v>0</v>
      </c>
      <c r="DA25" s="807">
        <v>0</v>
      </c>
      <c r="DB25" s="806">
        <v>0</v>
      </c>
      <c r="DC25" s="804">
        <v>36</v>
      </c>
      <c r="DD25" s="1018">
        <v>5.1798561151079134</v>
      </c>
      <c r="DE25" s="804">
        <v>41</v>
      </c>
      <c r="DF25" s="1018">
        <v>5.7991513437057991</v>
      </c>
      <c r="DG25" s="1014">
        <v>76</v>
      </c>
      <c r="DH25" s="1017">
        <v>5.4246966452533911</v>
      </c>
      <c r="DI25" s="804">
        <v>34</v>
      </c>
      <c r="DJ25" s="1016">
        <v>5.4662379421221869</v>
      </c>
      <c r="DK25" s="804">
        <v>39</v>
      </c>
      <c r="DL25" s="1015">
        <v>6.2101910828025479</v>
      </c>
      <c r="DM25" s="1014">
        <v>69</v>
      </c>
      <c r="DN25" s="1013">
        <v>5.52</v>
      </c>
      <c r="DO25" s="804">
        <v>0</v>
      </c>
      <c r="DP25" s="805">
        <v>0</v>
      </c>
      <c r="DQ25" s="804">
        <v>0</v>
      </c>
      <c r="DR25" s="803">
        <v>0</v>
      </c>
      <c r="DS25" s="804">
        <v>0</v>
      </c>
      <c r="DT25" s="803">
        <v>0</v>
      </c>
      <c r="DU25" s="804">
        <v>0</v>
      </c>
      <c r="DV25" s="805">
        <v>0</v>
      </c>
      <c r="DW25" s="1020">
        <v>0</v>
      </c>
      <c r="DX25" s="803">
        <v>0</v>
      </c>
      <c r="DY25" s="804">
        <v>0</v>
      </c>
      <c r="DZ25" s="803">
        <v>0</v>
      </c>
      <c r="EA25" s="787"/>
      <c r="EB25" s="787"/>
      <c r="EC25" s="787"/>
      <c r="ED25" s="787"/>
      <c r="EE25" s="787"/>
      <c r="EF25" s="787"/>
      <c r="EG25" s="787"/>
      <c r="EH25" s="787"/>
      <c r="EI25" s="787"/>
      <c r="EJ25" s="787"/>
      <c r="EK25" s="787"/>
      <c r="EL25" s="787"/>
      <c r="EM25" s="787"/>
      <c r="EN25" s="787"/>
      <c r="EO25" s="787"/>
      <c r="EP25" s="787"/>
      <c r="EQ25" s="787"/>
      <c r="ER25" s="787"/>
      <c r="ES25" s="787"/>
      <c r="ET25" s="787"/>
      <c r="EU25" s="787"/>
      <c r="EV25" s="787"/>
      <c r="EW25" s="787"/>
      <c r="EX25" s="787"/>
      <c r="EY25" s="787"/>
      <c r="EZ25" s="787"/>
      <c r="FA25" s="787"/>
      <c r="FB25" s="787"/>
      <c r="FC25" s="787"/>
      <c r="FD25" s="787"/>
      <c r="FE25" s="787"/>
      <c r="FF25" s="787"/>
      <c r="FG25" s="787"/>
      <c r="FH25" s="787"/>
      <c r="FI25" s="787"/>
      <c r="FJ25" s="787"/>
      <c r="FK25" s="787"/>
      <c r="FL25" s="787"/>
      <c r="FM25" s="787"/>
      <c r="FN25" s="787"/>
      <c r="FO25" s="787"/>
      <c r="FP25" s="787"/>
      <c r="FQ25" s="787"/>
      <c r="FR25" s="787"/>
      <c r="FS25" s="787"/>
      <c r="FT25" s="787"/>
      <c r="FU25" s="787"/>
      <c r="FV25" s="787"/>
      <c r="FW25" s="787"/>
      <c r="FX25" s="787"/>
      <c r="FY25" s="787"/>
      <c r="FZ25" s="787"/>
      <c r="GA25" s="787"/>
      <c r="GB25" s="787"/>
      <c r="GC25" s="787"/>
      <c r="GD25" s="787"/>
      <c r="GE25" s="787"/>
      <c r="GF25" s="787"/>
      <c r="GG25" s="787"/>
      <c r="GH25" s="787"/>
      <c r="GI25" s="787"/>
      <c r="GJ25" s="787"/>
      <c r="GK25" s="787"/>
      <c r="GL25" s="787"/>
      <c r="GM25" s="787"/>
      <c r="GN25" s="787"/>
      <c r="GO25" s="787"/>
      <c r="GP25" s="787"/>
      <c r="GQ25" s="787"/>
      <c r="GR25" s="787"/>
      <c r="GS25" s="787"/>
      <c r="GT25" s="787"/>
      <c r="GU25" s="787"/>
      <c r="GV25" s="787"/>
      <c r="GW25" s="787"/>
      <c r="GX25" s="787"/>
      <c r="GY25" s="787"/>
      <c r="GZ25" s="787"/>
      <c r="HA25" s="787"/>
      <c r="HB25" s="787"/>
      <c r="HC25" s="787"/>
      <c r="HD25" s="787"/>
      <c r="HE25" s="787"/>
      <c r="HF25" s="787"/>
      <c r="HG25" s="787"/>
      <c r="HH25" s="787"/>
      <c r="HI25" s="787"/>
      <c r="HJ25" s="787"/>
      <c r="HK25" s="787"/>
      <c r="HL25" s="787"/>
      <c r="HM25" s="787"/>
      <c r="HN25" s="787"/>
      <c r="HO25" s="787"/>
      <c r="HP25" s="787"/>
      <c r="HQ25" s="787"/>
      <c r="HR25" s="787"/>
      <c r="HS25" s="787"/>
      <c r="HT25" s="787"/>
      <c r="HU25" s="787"/>
      <c r="HV25" s="787"/>
      <c r="HW25" s="787"/>
      <c r="HX25" s="787"/>
      <c r="HY25" s="787"/>
      <c r="HZ25" s="787"/>
      <c r="IA25" s="787"/>
      <c r="IB25" s="787"/>
      <c r="IC25" s="787"/>
      <c r="ID25" s="787"/>
      <c r="IE25" s="787"/>
      <c r="IF25" s="787"/>
      <c r="IG25" s="787"/>
      <c r="IH25" s="787"/>
      <c r="II25" s="787"/>
      <c r="IJ25" s="787"/>
      <c r="IK25" s="787"/>
      <c r="IL25" s="787"/>
      <c r="IM25" s="787"/>
      <c r="IN25" s="787"/>
      <c r="IO25" s="787"/>
      <c r="IP25" s="787"/>
      <c r="IQ25" s="787"/>
      <c r="IR25" s="787"/>
      <c r="IS25" s="787"/>
      <c r="IT25" s="787"/>
      <c r="IU25" s="787"/>
      <c r="IV25" s="787"/>
      <c r="IW25" s="787"/>
      <c r="IX25" s="787"/>
      <c r="IY25" s="787"/>
      <c r="IZ25" s="787"/>
      <c r="JA25" s="787"/>
      <c r="JB25" s="787"/>
      <c r="JC25" s="787"/>
      <c r="JD25" s="787"/>
      <c r="JE25" s="787"/>
      <c r="JF25" s="787"/>
      <c r="JG25" s="787"/>
      <c r="JH25" s="787"/>
      <c r="JI25" s="787"/>
      <c r="JJ25" s="787"/>
      <c r="JK25" s="787"/>
      <c r="JL25" s="787"/>
      <c r="JM25" s="787"/>
      <c r="JN25" s="787"/>
      <c r="JO25" s="787"/>
      <c r="JP25" s="787"/>
      <c r="JQ25" s="787"/>
      <c r="JR25" s="787"/>
      <c r="JS25" s="787"/>
      <c r="JT25" s="787"/>
      <c r="JU25" s="787"/>
      <c r="JV25" s="787"/>
      <c r="JW25" s="787"/>
      <c r="JX25" s="787"/>
      <c r="JY25" s="787"/>
      <c r="JZ25" s="787"/>
      <c r="KA25" s="787"/>
      <c r="KB25" s="787"/>
      <c r="KC25" s="787"/>
      <c r="KD25" s="787"/>
      <c r="KE25" s="787"/>
      <c r="KF25" s="787"/>
      <c r="KG25" s="787"/>
      <c r="KH25" s="787"/>
      <c r="KI25" s="787"/>
      <c r="KJ25" s="787"/>
      <c r="KK25" s="787"/>
      <c r="KL25" s="787"/>
      <c r="KM25" s="787"/>
      <c r="KN25" s="787"/>
      <c r="KO25" s="787"/>
      <c r="KP25" s="787"/>
      <c r="KQ25" s="787"/>
      <c r="KR25" s="787"/>
      <c r="KS25" s="787"/>
      <c r="KT25" s="787"/>
      <c r="KU25" s="787"/>
      <c r="KV25" s="787"/>
      <c r="KW25" s="787"/>
      <c r="KX25" s="787"/>
      <c r="KY25" s="787"/>
      <c r="KZ25" s="787"/>
      <c r="LA25" s="787"/>
      <c r="LB25" s="787"/>
      <c r="LC25" s="787"/>
      <c r="LD25" s="787"/>
      <c r="LE25" s="787"/>
      <c r="LF25" s="787"/>
      <c r="LG25" s="787"/>
      <c r="LH25" s="787"/>
      <c r="LI25" s="787"/>
      <c r="LJ25" s="787"/>
      <c r="LK25" s="787"/>
      <c r="LL25" s="787"/>
      <c r="LM25" s="787"/>
      <c r="LN25" s="787"/>
      <c r="LO25" s="787"/>
      <c r="LP25" s="787"/>
      <c r="LQ25" s="787"/>
      <c r="LR25" s="787"/>
      <c r="LS25" s="787"/>
      <c r="LT25" s="787"/>
      <c r="LU25" s="787"/>
      <c r="LV25" s="787"/>
      <c r="LW25" s="787"/>
      <c r="LX25" s="787"/>
      <c r="LY25" s="787"/>
      <c r="LZ25" s="787"/>
      <c r="MA25" s="787"/>
      <c r="MB25" s="787"/>
      <c r="MC25" s="787"/>
      <c r="MD25" s="787"/>
      <c r="ME25" s="787"/>
      <c r="MF25" s="787"/>
      <c r="MG25" s="787"/>
      <c r="MH25" s="787"/>
      <c r="MI25" s="787"/>
      <c r="MJ25" s="787"/>
      <c r="MK25" s="787"/>
      <c r="ML25" s="787"/>
      <c r="MM25" s="787"/>
      <c r="MN25" s="787"/>
      <c r="MO25" s="787"/>
      <c r="MP25" s="787"/>
      <c r="MQ25" s="787"/>
      <c r="MR25" s="787"/>
      <c r="MS25" s="787"/>
      <c r="MT25" s="787"/>
      <c r="MU25" s="787"/>
      <c r="MV25" s="787"/>
      <c r="MW25" s="787"/>
      <c r="MX25" s="787"/>
      <c r="MY25" s="787"/>
      <c r="MZ25" s="787"/>
      <c r="NA25" s="787"/>
      <c r="NB25" s="787"/>
      <c r="NC25" s="787"/>
      <c r="ND25" s="787"/>
      <c r="NE25" s="787"/>
      <c r="NF25" s="787"/>
      <c r="NG25" s="787"/>
      <c r="NH25" s="787"/>
      <c r="NI25" s="787"/>
      <c r="NJ25" s="787"/>
      <c r="NK25" s="787"/>
      <c r="NL25" s="787"/>
      <c r="NM25" s="787"/>
      <c r="NN25" s="787"/>
      <c r="NO25" s="787"/>
      <c r="NP25" s="787"/>
      <c r="NQ25" s="787"/>
      <c r="NR25" s="787"/>
      <c r="NS25" s="787"/>
      <c r="NT25" s="787"/>
      <c r="NU25" s="787"/>
      <c r="NV25" s="787"/>
      <c r="NW25" s="787"/>
      <c r="NX25" s="787"/>
      <c r="NY25" s="787"/>
      <c r="NZ25" s="787"/>
      <c r="OA25" s="787"/>
      <c r="OB25" s="787"/>
      <c r="OC25" s="787"/>
      <c r="OD25" s="787"/>
      <c r="OE25" s="787"/>
      <c r="OF25" s="787"/>
      <c r="OG25" s="787"/>
      <c r="OH25" s="787"/>
      <c r="OI25" s="787"/>
      <c r="OJ25" s="787"/>
      <c r="OK25" s="787"/>
      <c r="OL25" s="787"/>
      <c r="OM25" s="787"/>
      <c r="ON25" s="787"/>
      <c r="OO25" s="787"/>
      <c r="OP25" s="787"/>
      <c r="OQ25" s="787"/>
      <c r="OR25" s="787"/>
      <c r="OS25" s="787"/>
      <c r="OT25" s="787"/>
      <c r="OU25" s="787"/>
      <c r="OV25" s="787"/>
      <c r="OW25" s="787"/>
      <c r="OX25" s="787"/>
      <c r="OY25" s="787"/>
      <c r="OZ25" s="787"/>
      <c r="PA25" s="787"/>
      <c r="PB25" s="787"/>
      <c r="PC25" s="787"/>
      <c r="PD25" s="787"/>
      <c r="PE25" s="787"/>
      <c r="PF25" s="787"/>
      <c r="PG25" s="787"/>
      <c r="PH25" s="787"/>
      <c r="PI25" s="787"/>
      <c r="PJ25" s="787"/>
      <c r="PK25" s="787"/>
      <c r="PL25" s="787"/>
      <c r="PM25" s="787"/>
      <c r="PN25" s="787"/>
      <c r="PO25" s="787"/>
      <c r="PP25" s="787"/>
      <c r="PQ25" s="787"/>
      <c r="PR25" s="787"/>
      <c r="PS25" s="787"/>
      <c r="PT25" s="787"/>
      <c r="PU25" s="787"/>
      <c r="PV25" s="787"/>
      <c r="PW25" s="787"/>
      <c r="PX25" s="787"/>
      <c r="PY25" s="787"/>
      <c r="PZ25" s="787"/>
      <c r="QA25" s="787"/>
      <c r="QB25" s="787"/>
      <c r="QC25" s="787"/>
      <c r="QD25" s="787"/>
      <c r="QE25" s="787"/>
      <c r="QF25" s="787"/>
      <c r="QG25" s="787"/>
      <c r="QH25" s="787"/>
      <c r="QI25" s="787"/>
      <c r="QJ25" s="787"/>
      <c r="QK25" s="787"/>
      <c r="QL25" s="787"/>
      <c r="QM25" s="787"/>
      <c r="QN25" s="787"/>
      <c r="QO25" s="787"/>
      <c r="QP25" s="787"/>
      <c r="QQ25" s="787"/>
      <c r="QR25" s="787"/>
      <c r="QS25" s="787"/>
      <c r="QT25" s="787"/>
      <c r="QU25" s="787"/>
      <c r="QV25" s="787"/>
      <c r="QW25" s="787"/>
      <c r="QX25" s="787"/>
      <c r="QY25" s="787"/>
      <c r="QZ25" s="787"/>
      <c r="RA25" s="787"/>
      <c r="RB25" s="787"/>
      <c r="RC25" s="787"/>
      <c r="RD25" s="787"/>
      <c r="RE25" s="787"/>
      <c r="RF25" s="787"/>
      <c r="RG25" s="787"/>
      <c r="RH25" s="787"/>
      <c r="RI25" s="787"/>
      <c r="RJ25" s="787"/>
      <c r="RK25" s="787"/>
      <c r="RL25" s="787"/>
      <c r="RM25" s="787"/>
      <c r="RN25" s="787"/>
      <c r="RO25" s="787"/>
      <c r="RP25" s="787"/>
      <c r="RQ25" s="787"/>
      <c r="RR25" s="787"/>
      <c r="RS25" s="787"/>
      <c r="RT25" s="787"/>
      <c r="RU25" s="787"/>
      <c r="RV25" s="787"/>
      <c r="RW25" s="787"/>
      <c r="RX25" s="787"/>
      <c r="RY25" s="787"/>
      <c r="RZ25" s="787"/>
      <c r="SA25" s="787"/>
      <c r="SB25" s="787"/>
      <c r="SC25" s="787"/>
      <c r="SD25" s="787"/>
      <c r="SE25" s="787"/>
      <c r="SF25" s="787"/>
      <c r="SG25" s="787"/>
      <c r="SH25" s="787"/>
      <c r="SI25" s="787"/>
      <c r="SJ25" s="787"/>
      <c r="SK25" s="787"/>
      <c r="SL25" s="787"/>
      <c r="SM25" s="787"/>
      <c r="SN25" s="787"/>
      <c r="SO25" s="787"/>
      <c r="SP25" s="787"/>
      <c r="SQ25" s="787"/>
      <c r="SR25" s="787"/>
      <c r="SS25" s="787"/>
      <c r="ST25" s="787"/>
      <c r="SU25" s="787"/>
      <c r="SV25" s="787"/>
      <c r="SW25" s="787"/>
      <c r="SX25" s="787"/>
      <c r="SY25" s="787"/>
      <c r="SZ25" s="787"/>
      <c r="TA25" s="787"/>
      <c r="TB25" s="787"/>
      <c r="TC25" s="787"/>
      <c r="TD25" s="787"/>
      <c r="TE25" s="787"/>
      <c r="TF25" s="787"/>
      <c r="TG25" s="787"/>
      <c r="TH25" s="787"/>
      <c r="TI25" s="787"/>
      <c r="TJ25" s="787"/>
      <c r="TK25" s="787"/>
      <c r="TL25" s="787"/>
      <c r="TM25" s="787"/>
      <c r="TN25" s="787"/>
      <c r="TO25" s="787"/>
      <c r="TP25" s="787"/>
      <c r="TQ25" s="787"/>
      <c r="TR25" s="787"/>
      <c r="TS25" s="787"/>
      <c r="TT25" s="787"/>
      <c r="TU25" s="787"/>
      <c r="TV25" s="787"/>
      <c r="TW25" s="787"/>
      <c r="TX25" s="787"/>
      <c r="TY25" s="787"/>
      <c r="TZ25" s="787"/>
      <c r="UA25" s="787"/>
      <c r="UB25" s="787"/>
      <c r="UC25" s="787"/>
      <c r="UD25" s="787"/>
      <c r="UE25" s="787"/>
      <c r="UF25" s="787"/>
      <c r="UG25" s="787"/>
      <c r="UH25" s="787"/>
      <c r="UI25" s="787"/>
      <c r="UJ25" s="787"/>
      <c r="UK25" s="787"/>
      <c r="UL25" s="787"/>
      <c r="UM25" s="787"/>
      <c r="UN25" s="787"/>
      <c r="UO25" s="787"/>
      <c r="UP25" s="787"/>
      <c r="UQ25" s="787"/>
      <c r="UR25" s="787"/>
      <c r="US25" s="787"/>
      <c r="UT25" s="787"/>
      <c r="UU25" s="787"/>
      <c r="UV25" s="787"/>
      <c r="UW25" s="787"/>
      <c r="UX25" s="787"/>
      <c r="UY25" s="787"/>
      <c r="UZ25" s="787"/>
      <c r="VA25" s="787"/>
      <c r="VB25" s="787"/>
      <c r="VC25" s="787"/>
      <c r="VD25" s="787"/>
      <c r="VE25" s="787"/>
      <c r="VF25" s="787"/>
      <c r="VG25" s="787"/>
      <c r="VH25" s="787"/>
      <c r="VI25" s="787"/>
      <c r="VJ25" s="787"/>
      <c r="VK25" s="787"/>
      <c r="VL25" s="787"/>
      <c r="VM25" s="787"/>
      <c r="VN25" s="787"/>
      <c r="VO25" s="787"/>
      <c r="VP25" s="787"/>
      <c r="VQ25" s="787"/>
    </row>
    <row r="26" spans="1:589" s="796" customFormat="1" ht="35.1" customHeight="1" thickBot="1">
      <c r="A26" s="1220" t="s">
        <v>30</v>
      </c>
      <c r="B26" s="1221"/>
      <c r="C26" s="1019">
        <f t="shared" ref="C26:H26" si="0">SUM(C10:C25)</f>
        <v>19236.849184089682</v>
      </c>
      <c r="D26" s="1019">
        <f t="shared" si="0"/>
        <v>19180.490032878188</v>
      </c>
      <c r="E26" s="1019">
        <f t="shared" si="0"/>
        <v>38206.33921696787</v>
      </c>
      <c r="F26" s="1019">
        <f t="shared" si="0"/>
        <v>16066.682088985248</v>
      </c>
      <c r="G26" s="1019">
        <f t="shared" si="0"/>
        <v>17717.68849757456</v>
      </c>
      <c r="H26" s="1019">
        <f t="shared" si="0"/>
        <v>35545.370586559802</v>
      </c>
      <c r="I26" s="798"/>
      <c r="J26" s="798"/>
      <c r="K26" s="798"/>
      <c r="L26" s="799"/>
      <c r="M26" s="798"/>
      <c r="N26" s="797"/>
      <c r="O26" s="800"/>
      <c r="P26" s="797"/>
      <c r="Q26" s="798"/>
      <c r="R26" s="799">
        <v>0</v>
      </c>
      <c r="S26" s="798"/>
      <c r="T26" s="797"/>
      <c r="U26" s="798"/>
      <c r="V26" s="797"/>
      <c r="W26" s="798">
        <v>0</v>
      </c>
      <c r="X26" s="799">
        <v>0</v>
      </c>
      <c r="Y26" s="798">
        <v>0</v>
      </c>
      <c r="Z26" s="797">
        <v>0</v>
      </c>
      <c r="AA26" s="800">
        <v>0</v>
      </c>
      <c r="AB26" s="797">
        <v>0</v>
      </c>
      <c r="AC26" s="798">
        <v>0</v>
      </c>
      <c r="AD26" s="799">
        <v>0</v>
      </c>
      <c r="AE26" s="798">
        <v>0</v>
      </c>
      <c r="AF26" s="801">
        <v>0</v>
      </c>
      <c r="AG26" s="798">
        <v>0</v>
      </c>
      <c r="AH26" s="797">
        <v>0</v>
      </c>
      <c r="AI26" s="798">
        <v>0</v>
      </c>
      <c r="AJ26" s="799">
        <v>0</v>
      </c>
      <c r="AK26" s="798">
        <v>0</v>
      </c>
      <c r="AL26" s="797">
        <v>0</v>
      </c>
      <c r="AM26" s="798">
        <v>0</v>
      </c>
      <c r="AN26" s="797">
        <v>0</v>
      </c>
      <c r="AO26" s="798">
        <v>0</v>
      </c>
      <c r="AP26" s="799">
        <v>0</v>
      </c>
      <c r="AQ26" s="798">
        <v>0</v>
      </c>
      <c r="AR26" s="797">
        <v>0</v>
      </c>
      <c r="AS26" s="798">
        <v>0</v>
      </c>
      <c r="AT26" s="797">
        <v>0</v>
      </c>
      <c r="AU26" s="798">
        <v>0</v>
      </c>
      <c r="AV26" s="799">
        <v>0</v>
      </c>
      <c r="AW26" s="798">
        <v>0</v>
      </c>
      <c r="AX26" s="797">
        <v>0</v>
      </c>
      <c r="AY26" s="798">
        <v>0</v>
      </c>
      <c r="AZ26" s="797">
        <v>0</v>
      </c>
      <c r="BA26" s="798">
        <v>0</v>
      </c>
      <c r="BB26" s="799">
        <v>0</v>
      </c>
      <c r="BC26" s="798">
        <v>1</v>
      </c>
      <c r="BD26" s="797">
        <v>2.1417862497322766E-2</v>
      </c>
      <c r="BE26" s="798">
        <v>1</v>
      </c>
      <c r="BF26" s="797">
        <v>1.0681478316599017E-2</v>
      </c>
      <c r="BG26" s="798">
        <v>0</v>
      </c>
      <c r="BH26" s="799">
        <v>0</v>
      </c>
      <c r="BI26" s="798">
        <v>0</v>
      </c>
      <c r="BJ26" s="797">
        <v>0</v>
      </c>
      <c r="BK26" s="798">
        <v>0</v>
      </c>
      <c r="BL26" s="797">
        <v>0</v>
      </c>
      <c r="BM26" s="798">
        <v>0</v>
      </c>
      <c r="BN26" s="799">
        <v>0</v>
      </c>
      <c r="BO26" s="798">
        <v>0</v>
      </c>
      <c r="BP26" s="797">
        <v>0</v>
      </c>
      <c r="BQ26" s="798">
        <v>0</v>
      </c>
      <c r="BR26" s="797">
        <v>0</v>
      </c>
      <c r="BS26" s="798">
        <v>178</v>
      </c>
      <c r="BT26" s="799">
        <v>3.5685645549318363</v>
      </c>
      <c r="BU26" s="798">
        <v>1</v>
      </c>
      <c r="BV26" s="797">
        <v>2.0124773596297042E-2</v>
      </c>
      <c r="BW26" s="798">
        <v>179</v>
      </c>
      <c r="BX26" s="797">
        <v>1.810275080906149</v>
      </c>
      <c r="BY26" s="798">
        <v>407</v>
      </c>
      <c r="BZ26" s="799">
        <v>9.9123234291281044</v>
      </c>
      <c r="CA26" s="798">
        <v>0</v>
      </c>
      <c r="CB26" s="797">
        <v>0</v>
      </c>
      <c r="CC26" s="798">
        <v>393</v>
      </c>
      <c r="CD26" s="797">
        <v>4.1978209784234135</v>
      </c>
      <c r="CE26" s="798">
        <v>0</v>
      </c>
      <c r="CF26" s="799">
        <v>0</v>
      </c>
      <c r="CG26" s="798">
        <v>0</v>
      </c>
      <c r="CH26" s="797">
        <v>0</v>
      </c>
      <c r="CI26" s="798">
        <v>0</v>
      </c>
      <c r="CJ26" s="797">
        <v>0</v>
      </c>
      <c r="CK26" s="798">
        <v>0</v>
      </c>
      <c r="CL26" s="799"/>
      <c r="CM26" s="798"/>
      <c r="CN26" s="797"/>
      <c r="CO26" s="798"/>
      <c r="CP26" s="797"/>
      <c r="CQ26" s="798"/>
      <c r="CR26" s="799"/>
      <c r="CS26" s="798"/>
      <c r="CT26" s="797"/>
      <c r="CU26" s="800"/>
      <c r="CV26" s="797"/>
      <c r="CW26" s="798">
        <v>0</v>
      </c>
      <c r="CX26" s="799">
        <v>0</v>
      </c>
      <c r="CY26" s="798">
        <v>0</v>
      </c>
      <c r="CZ26" s="797">
        <v>0</v>
      </c>
      <c r="DA26" s="798">
        <v>0</v>
      </c>
      <c r="DB26" s="797">
        <v>0</v>
      </c>
      <c r="DC26" s="798">
        <f>SUM(DC10:DC25)</f>
        <v>2315</v>
      </c>
      <c r="DD26" s="1018">
        <f>DC26/C26*100</f>
        <v>12.034195298025619</v>
      </c>
      <c r="DE26" s="798">
        <f>SUM(DE10:DE25)</f>
        <v>2948</v>
      </c>
      <c r="DF26" s="1018">
        <f>DE26/D26*100</f>
        <v>15.369784582910517</v>
      </c>
      <c r="DG26" s="1014">
        <f>SUM(DG10:DG25)</f>
        <v>5231</v>
      </c>
      <c r="DH26" s="1017">
        <f>DG26/E26*100</f>
        <v>13.691445208330386</v>
      </c>
      <c r="DI26" s="798">
        <f>SUM(DI10:DI25)</f>
        <v>893</v>
      </c>
      <c r="DJ26" s="1016">
        <f>DI26/F26*100</f>
        <v>5.5580859511262091</v>
      </c>
      <c r="DK26" s="798">
        <f>SUM(DK10:DK25)</f>
        <v>959</v>
      </c>
      <c r="DL26" s="1015">
        <f>DK26/G26*100</f>
        <v>5.41266994354981</v>
      </c>
      <c r="DM26" s="1014">
        <f>SUM(DM10:DM25)</f>
        <v>1824</v>
      </c>
      <c r="DN26" s="1013">
        <f>DM26/H26*100</f>
        <v>5.1314699211201358</v>
      </c>
      <c r="DO26" s="798"/>
      <c r="DP26" s="799"/>
      <c r="DQ26" s="798"/>
      <c r="DR26" s="797"/>
      <c r="DS26" s="798"/>
      <c r="DT26" s="797"/>
      <c r="DU26" s="798"/>
      <c r="DV26" s="799"/>
      <c r="DW26" s="798"/>
      <c r="DX26" s="797"/>
      <c r="DY26" s="798"/>
      <c r="DZ26" s="797"/>
      <c r="EA26" s="787"/>
      <c r="EB26" s="787"/>
      <c r="EC26" s="787"/>
      <c r="ED26" s="787"/>
      <c r="EE26" s="787"/>
      <c r="EF26" s="787"/>
      <c r="EG26" s="787"/>
      <c r="EH26" s="787"/>
      <c r="EI26" s="787"/>
      <c r="EJ26" s="787"/>
      <c r="EK26" s="787"/>
      <c r="EL26" s="787"/>
      <c r="EM26" s="787"/>
      <c r="EN26" s="787"/>
      <c r="EO26" s="787"/>
      <c r="EP26" s="787"/>
      <c r="EQ26" s="787"/>
      <c r="ER26" s="787"/>
      <c r="ES26" s="787"/>
      <c r="ET26" s="787"/>
      <c r="EU26" s="787"/>
      <c r="EV26" s="787"/>
      <c r="EW26" s="787"/>
      <c r="EX26" s="787"/>
      <c r="EY26" s="787"/>
      <c r="EZ26" s="787"/>
      <c r="FA26" s="787"/>
      <c r="FB26" s="787"/>
      <c r="FC26" s="787"/>
      <c r="FD26" s="787"/>
      <c r="FE26" s="787"/>
      <c r="FF26" s="787"/>
      <c r="FG26" s="787"/>
      <c r="FH26" s="787"/>
      <c r="FI26" s="787"/>
      <c r="FJ26" s="787"/>
      <c r="FK26" s="787"/>
      <c r="FL26" s="787"/>
      <c r="FM26" s="787"/>
      <c r="FN26" s="787"/>
      <c r="FO26" s="787"/>
      <c r="FP26" s="787"/>
      <c r="FQ26" s="787"/>
      <c r="FR26" s="787"/>
      <c r="FS26" s="787"/>
      <c r="FT26" s="787"/>
      <c r="FU26" s="787"/>
      <c r="FV26" s="787"/>
      <c r="FW26" s="787"/>
      <c r="FX26" s="787"/>
      <c r="FY26" s="787"/>
      <c r="FZ26" s="787"/>
      <c r="GA26" s="787"/>
      <c r="GB26" s="787"/>
      <c r="GC26" s="787"/>
      <c r="GD26" s="787"/>
      <c r="GE26" s="787"/>
      <c r="GF26" s="787"/>
      <c r="GG26" s="787"/>
      <c r="GH26" s="787"/>
      <c r="GI26" s="787"/>
      <c r="GJ26" s="787"/>
      <c r="GK26" s="787"/>
      <c r="GL26" s="787"/>
      <c r="GM26" s="787"/>
      <c r="GN26" s="787"/>
      <c r="GO26" s="787"/>
      <c r="GP26" s="787"/>
      <c r="GQ26" s="787"/>
      <c r="GR26" s="787"/>
      <c r="GS26" s="787"/>
      <c r="GT26" s="787"/>
      <c r="GU26" s="787"/>
      <c r="GV26" s="787"/>
      <c r="GW26" s="787"/>
      <c r="GX26" s="787"/>
      <c r="GY26" s="787"/>
      <c r="GZ26" s="787"/>
      <c r="HA26" s="787"/>
      <c r="HB26" s="787"/>
      <c r="HC26" s="787"/>
      <c r="HD26" s="787"/>
      <c r="HE26" s="787"/>
      <c r="HF26" s="787"/>
      <c r="HG26" s="787"/>
      <c r="HH26" s="787"/>
      <c r="HI26" s="787"/>
      <c r="HJ26" s="787"/>
      <c r="HK26" s="787"/>
      <c r="HL26" s="787"/>
      <c r="HM26" s="787"/>
      <c r="HN26" s="787"/>
      <c r="HO26" s="787"/>
      <c r="HP26" s="787"/>
      <c r="HQ26" s="787"/>
      <c r="HR26" s="787"/>
      <c r="HS26" s="787"/>
      <c r="HT26" s="787"/>
      <c r="HU26" s="787"/>
      <c r="HV26" s="787"/>
      <c r="HW26" s="787"/>
      <c r="HX26" s="787"/>
      <c r="HY26" s="787"/>
      <c r="HZ26" s="787"/>
      <c r="IA26" s="787"/>
      <c r="IB26" s="787"/>
      <c r="IC26" s="787"/>
      <c r="ID26" s="787"/>
      <c r="IE26" s="787"/>
      <c r="IF26" s="787"/>
      <c r="IG26" s="787"/>
      <c r="IH26" s="787"/>
      <c r="II26" s="787"/>
      <c r="IJ26" s="787"/>
      <c r="IK26" s="787"/>
      <c r="IL26" s="787"/>
      <c r="IM26" s="787"/>
      <c r="IN26" s="787"/>
      <c r="IO26" s="787"/>
      <c r="IP26" s="787"/>
      <c r="IQ26" s="787"/>
      <c r="IR26" s="787"/>
      <c r="IS26" s="787"/>
      <c r="IT26" s="787"/>
      <c r="IU26" s="787"/>
      <c r="IV26" s="787"/>
      <c r="IW26" s="787"/>
      <c r="IX26" s="787"/>
      <c r="IY26" s="787"/>
      <c r="IZ26" s="787"/>
      <c r="JA26" s="787"/>
      <c r="JB26" s="787"/>
      <c r="JC26" s="787"/>
      <c r="JD26" s="787"/>
      <c r="JE26" s="787"/>
      <c r="JF26" s="787"/>
      <c r="JG26" s="787"/>
      <c r="JH26" s="787"/>
      <c r="JI26" s="787"/>
      <c r="JJ26" s="787"/>
      <c r="JK26" s="787"/>
      <c r="JL26" s="787"/>
      <c r="JM26" s="787"/>
      <c r="JN26" s="787"/>
      <c r="JO26" s="787"/>
      <c r="JP26" s="787"/>
      <c r="JQ26" s="787"/>
      <c r="JR26" s="787"/>
      <c r="JS26" s="787"/>
      <c r="JT26" s="787"/>
      <c r="JU26" s="787"/>
      <c r="JV26" s="787"/>
      <c r="JW26" s="787"/>
      <c r="JX26" s="787"/>
      <c r="JY26" s="787"/>
      <c r="JZ26" s="787"/>
      <c r="KA26" s="787"/>
      <c r="KB26" s="787"/>
      <c r="KC26" s="787"/>
      <c r="KD26" s="787"/>
      <c r="KE26" s="787"/>
      <c r="KF26" s="787"/>
      <c r="KG26" s="787"/>
      <c r="KH26" s="787"/>
      <c r="KI26" s="787"/>
      <c r="KJ26" s="787"/>
      <c r="KK26" s="787"/>
      <c r="KL26" s="787"/>
      <c r="KM26" s="787"/>
      <c r="KN26" s="787"/>
      <c r="KO26" s="787"/>
      <c r="KP26" s="787"/>
      <c r="KQ26" s="787"/>
      <c r="KR26" s="787"/>
      <c r="KS26" s="787"/>
      <c r="KT26" s="787"/>
      <c r="KU26" s="787"/>
      <c r="KV26" s="787"/>
      <c r="KW26" s="787"/>
      <c r="KX26" s="787"/>
      <c r="KY26" s="787"/>
      <c r="KZ26" s="787"/>
      <c r="LA26" s="787"/>
      <c r="LB26" s="787"/>
      <c r="LC26" s="787"/>
      <c r="LD26" s="787"/>
      <c r="LE26" s="787"/>
      <c r="LF26" s="787"/>
      <c r="LG26" s="787"/>
      <c r="LH26" s="787"/>
      <c r="LI26" s="787"/>
      <c r="LJ26" s="787"/>
      <c r="LK26" s="787"/>
      <c r="LL26" s="787"/>
      <c r="LM26" s="787"/>
      <c r="LN26" s="787"/>
      <c r="LO26" s="787"/>
      <c r="LP26" s="787"/>
      <c r="LQ26" s="787"/>
      <c r="LR26" s="787"/>
      <c r="LS26" s="787"/>
      <c r="LT26" s="787"/>
      <c r="LU26" s="787"/>
      <c r="LV26" s="787"/>
      <c r="LW26" s="787"/>
      <c r="LX26" s="787"/>
      <c r="LY26" s="787"/>
      <c r="LZ26" s="787"/>
      <c r="MA26" s="787"/>
      <c r="MB26" s="787"/>
      <c r="MC26" s="787"/>
      <c r="MD26" s="787"/>
      <c r="ME26" s="787"/>
      <c r="MF26" s="787"/>
      <c r="MG26" s="787"/>
      <c r="MH26" s="787"/>
      <c r="MI26" s="787"/>
      <c r="MJ26" s="787"/>
      <c r="MK26" s="787"/>
      <c r="ML26" s="787"/>
      <c r="MM26" s="787"/>
      <c r="MN26" s="787"/>
      <c r="MO26" s="787"/>
      <c r="MP26" s="787"/>
      <c r="MQ26" s="787"/>
      <c r="MR26" s="787"/>
      <c r="MS26" s="787"/>
      <c r="MT26" s="787"/>
      <c r="MU26" s="787"/>
      <c r="MV26" s="787"/>
      <c r="MW26" s="787"/>
      <c r="MX26" s="787"/>
      <c r="MY26" s="787"/>
      <c r="MZ26" s="787"/>
      <c r="NA26" s="787"/>
      <c r="NB26" s="787"/>
      <c r="NC26" s="787"/>
      <c r="ND26" s="787"/>
      <c r="NE26" s="787"/>
      <c r="NF26" s="787"/>
      <c r="NG26" s="787"/>
      <c r="NH26" s="787"/>
      <c r="NI26" s="787"/>
      <c r="NJ26" s="787"/>
      <c r="NK26" s="787"/>
      <c r="NL26" s="787"/>
      <c r="NM26" s="787"/>
      <c r="NN26" s="787"/>
      <c r="NO26" s="787"/>
      <c r="NP26" s="787"/>
      <c r="NQ26" s="787"/>
      <c r="NR26" s="787"/>
      <c r="NS26" s="787"/>
      <c r="NT26" s="787"/>
      <c r="NU26" s="787"/>
      <c r="NV26" s="787"/>
      <c r="NW26" s="787"/>
      <c r="NX26" s="787"/>
      <c r="NY26" s="787"/>
      <c r="NZ26" s="787"/>
      <c r="OA26" s="787"/>
      <c r="OB26" s="787"/>
      <c r="OC26" s="787"/>
      <c r="OD26" s="787"/>
      <c r="OE26" s="787"/>
      <c r="OF26" s="787"/>
      <c r="OG26" s="787"/>
      <c r="OH26" s="787"/>
      <c r="OI26" s="787"/>
      <c r="OJ26" s="787"/>
      <c r="OK26" s="787"/>
      <c r="OL26" s="787"/>
      <c r="OM26" s="787"/>
      <c r="ON26" s="787"/>
      <c r="OO26" s="787"/>
      <c r="OP26" s="787"/>
      <c r="OQ26" s="787"/>
      <c r="OR26" s="787"/>
      <c r="OS26" s="787"/>
      <c r="OT26" s="787"/>
      <c r="OU26" s="787"/>
      <c r="OV26" s="787"/>
      <c r="OW26" s="787"/>
      <c r="OX26" s="787"/>
      <c r="OY26" s="787"/>
      <c r="OZ26" s="787"/>
      <c r="PA26" s="787"/>
      <c r="PB26" s="787"/>
      <c r="PC26" s="787"/>
      <c r="PD26" s="787"/>
      <c r="PE26" s="787"/>
      <c r="PF26" s="787"/>
      <c r="PG26" s="787"/>
      <c r="PH26" s="787"/>
      <c r="PI26" s="787"/>
      <c r="PJ26" s="787"/>
      <c r="PK26" s="787"/>
      <c r="PL26" s="787"/>
      <c r="PM26" s="787"/>
      <c r="PN26" s="787"/>
      <c r="PO26" s="787"/>
      <c r="PP26" s="787"/>
      <c r="PQ26" s="787"/>
      <c r="PR26" s="787"/>
      <c r="PS26" s="787"/>
      <c r="PT26" s="787"/>
      <c r="PU26" s="787"/>
      <c r="PV26" s="787"/>
      <c r="PW26" s="787"/>
      <c r="PX26" s="787"/>
      <c r="PY26" s="787"/>
      <c r="PZ26" s="787"/>
      <c r="QA26" s="787"/>
      <c r="QB26" s="787"/>
      <c r="QC26" s="787"/>
      <c r="QD26" s="787"/>
      <c r="QE26" s="787"/>
      <c r="QF26" s="787"/>
      <c r="QG26" s="787"/>
      <c r="QH26" s="787"/>
      <c r="QI26" s="787"/>
      <c r="QJ26" s="787"/>
      <c r="QK26" s="787"/>
      <c r="QL26" s="787"/>
      <c r="QM26" s="787"/>
      <c r="QN26" s="787"/>
      <c r="QO26" s="787"/>
      <c r="QP26" s="787"/>
      <c r="QQ26" s="787"/>
      <c r="QR26" s="787"/>
      <c r="QS26" s="787"/>
      <c r="QT26" s="787"/>
      <c r="QU26" s="787"/>
      <c r="QV26" s="787"/>
      <c r="QW26" s="787"/>
      <c r="QX26" s="787"/>
      <c r="QY26" s="787"/>
      <c r="QZ26" s="787"/>
      <c r="RA26" s="787"/>
      <c r="RB26" s="787"/>
      <c r="RC26" s="787"/>
      <c r="RD26" s="787"/>
      <c r="RE26" s="787"/>
      <c r="RF26" s="787"/>
      <c r="RG26" s="787"/>
      <c r="RH26" s="787"/>
      <c r="RI26" s="787"/>
      <c r="RJ26" s="787"/>
      <c r="RK26" s="787"/>
      <c r="RL26" s="787"/>
      <c r="RM26" s="787"/>
      <c r="RN26" s="787"/>
      <c r="RO26" s="787"/>
      <c r="RP26" s="787"/>
      <c r="RQ26" s="787"/>
      <c r="RR26" s="787"/>
      <c r="RS26" s="787"/>
      <c r="RT26" s="787"/>
      <c r="RU26" s="787"/>
      <c r="RV26" s="787"/>
      <c r="RW26" s="787"/>
      <c r="RX26" s="787"/>
      <c r="RY26" s="787"/>
      <c r="RZ26" s="787"/>
      <c r="SA26" s="787"/>
      <c r="SB26" s="787"/>
      <c r="SC26" s="787"/>
      <c r="SD26" s="787"/>
      <c r="SE26" s="787"/>
      <c r="SF26" s="787"/>
      <c r="SG26" s="787"/>
      <c r="SH26" s="787"/>
      <c r="SI26" s="787"/>
      <c r="SJ26" s="787"/>
      <c r="SK26" s="787"/>
      <c r="SL26" s="787"/>
      <c r="SM26" s="787"/>
      <c r="SN26" s="787"/>
      <c r="SO26" s="787"/>
      <c r="SP26" s="787"/>
      <c r="SQ26" s="787"/>
      <c r="SR26" s="787"/>
      <c r="SS26" s="787"/>
      <c r="ST26" s="787"/>
      <c r="SU26" s="787"/>
      <c r="SV26" s="787"/>
      <c r="SW26" s="787"/>
      <c r="SX26" s="787"/>
      <c r="SY26" s="787"/>
      <c r="SZ26" s="787"/>
      <c r="TA26" s="787"/>
      <c r="TB26" s="787"/>
      <c r="TC26" s="787"/>
      <c r="TD26" s="787"/>
      <c r="TE26" s="787"/>
      <c r="TF26" s="787"/>
      <c r="TG26" s="787"/>
      <c r="TH26" s="787"/>
      <c r="TI26" s="787"/>
      <c r="TJ26" s="787"/>
      <c r="TK26" s="787"/>
      <c r="TL26" s="787"/>
      <c r="TM26" s="787"/>
      <c r="TN26" s="787"/>
      <c r="TO26" s="787"/>
      <c r="TP26" s="787"/>
      <c r="TQ26" s="787"/>
      <c r="TR26" s="787"/>
      <c r="TS26" s="787"/>
      <c r="TT26" s="787"/>
      <c r="TU26" s="787"/>
      <c r="TV26" s="787"/>
      <c r="TW26" s="787"/>
      <c r="TX26" s="787"/>
      <c r="TY26" s="787"/>
      <c r="TZ26" s="787"/>
      <c r="UA26" s="787"/>
      <c r="UB26" s="787"/>
      <c r="UC26" s="787"/>
      <c r="UD26" s="787"/>
      <c r="UE26" s="787"/>
      <c r="UF26" s="787"/>
      <c r="UG26" s="787"/>
      <c r="UH26" s="787"/>
      <c r="UI26" s="787"/>
      <c r="UJ26" s="787"/>
      <c r="UK26" s="787"/>
      <c r="UL26" s="787"/>
      <c r="UM26" s="787"/>
      <c r="UN26" s="787"/>
      <c r="UO26" s="787"/>
      <c r="UP26" s="787"/>
      <c r="UQ26" s="787"/>
      <c r="UR26" s="787"/>
      <c r="US26" s="787"/>
      <c r="UT26" s="787"/>
      <c r="UU26" s="787"/>
      <c r="UV26" s="787"/>
      <c r="UW26" s="787"/>
      <c r="UX26" s="787"/>
      <c r="UY26" s="787"/>
      <c r="UZ26" s="787"/>
      <c r="VA26" s="787"/>
      <c r="VB26" s="787"/>
      <c r="VC26" s="787"/>
      <c r="VD26" s="787"/>
      <c r="VE26" s="787"/>
      <c r="VF26" s="787"/>
      <c r="VG26" s="787"/>
      <c r="VH26" s="787"/>
      <c r="VI26" s="787"/>
      <c r="VJ26" s="787"/>
      <c r="VK26" s="787"/>
      <c r="VL26" s="787"/>
      <c r="VM26" s="787"/>
      <c r="VN26" s="787"/>
      <c r="VO26" s="787"/>
      <c r="VP26" s="787"/>
      <c r="VQ26" s="787"/>
    </row>
    <row r="27" spans="1:589" ht="17.25" customHeight="1"/>
    <row r="28" spans="1:589" ht="6" customHeight="1"/>
    <row r="29" spans="1:589" ht="22.5" customHeight="1">
      <c r="A29" s="1219"/>
      <c r="B29" s="1219"/>
      <c r="F29" s="795"/>
      <c r="P29" s="795"/>
      <c r="U29" s="788"/>
      <c r="V29" s="788"/>
      <c r="AC29" s="795"/>
      <c r="AO29" s="795"/>
      <c r="AS29" s="788"/>
      <c r="AT29" s="788"/>
      <c r="AZ29" s="795"/>
      <c r="BN29" s="795"/>
      <c r="BQ29" s="788"/>
      <c r="BR29" s="788"/>
      <c r="BY29" s="795"/>
      <c r="CK29" s="795"/>
      <c r="CO29" s="788"/>
      <c r="CP29" s="788"/>
      <c r="CW29" s="795"/>
      <c r="DJ29" s="795"/>
      <c r="DU29" s="795"/>
    </row>
    <row r="30" spans="1:589" ht="20.25" customHeight="1">
      <c r="P30" s="792"/>
      <c r="U30" s="788"/>
      <c r="V30" s="788"/>
      <c r="AC30" s="794"/>
      <c r="AO30" s="794"/>
      <c r="AS30" s="788"/>
      <c r="AT30" s="788"/>
      <c r="AZ30" s="794"/>
      <c r="BN30" s="793"/>
      <c r="BQ30" s="788"/>
      <c r="BR30" s="788"/>
      <c r="BY30" s="792"/>
      <c r="CK30" s="792"/>
      <c r="CO30" s="788"/>
      <c r="CP30" s="788"/>
      <c r="CW30" s="792"/>
      <c r="DJ30" s="792"/>
      <c r="DU30" s="792"/>
    </row>
    <row r="31" spans="1:589" ht="13.5" customHeight="1">
      <c r="A31" s="791"/>
      <c r="T31" s="790"/>
      <c r="U31" s="788"/>
      <c r="V31" s="788"/>
      <c r="AR31" s="790"/>
      <c r="AS31" s="788"/>
      <c r="AT31" s="788"/>
      <c r="BP31" s="790"/>
      <c r="BQ31" s="788"/>
      <c r="BR31" s="788"/>
      <c r="CN31" s="790"/>
      <c r="CO31" s="788"/>
      <c r="CP31" s="788"/>
    </row>
    <row r="32" spans="1:589" ht="24" customHeight="1">
      <c r="U32" s="788"/>
      <c r="V32" s="788"/>
      <c r="AS32" s="788"/>
      <c r="AT32" s="788"/>
      <c r="BQ32" s="788"/>
      <c r="BR32" s="788"/>
      <c r="CO32" s="788"/>
      <c r="CP32" s="788"/>
      <c r="DI32" s="787" t="s">
        <v>149</v>
      </c>
      <c r="DX32" s="787" t="s">
        <v>180</v>
      </c>
      <c r="DZ32" s="788"/>
    </row>
    <row r="33" spans="1:130">
      <c r="A33" s="791"/>
      <c r="T33" s="790"/>
      <c r="U33" s="788"/>
      <c r="V33" s="788"/>
      <c r="AR33" s="790"/>
      <c r="AS33" s="788"/>
      <c r="AT33" s="788"/>
      <c r="BP33" s="790"/>
      <c r="BQ33" s="788"/>
      <c r="BR33" s="788"/>
      <c r="CN33" s="790"/>
      <c r="CO33" s="788"/>
      <c r="CP33" s="788"/>
      <c r="DI33" s="787" t="s">
        <v>297</v>
      </c>
      <c r="DX33" s="787" t="s">
        <v>181</v>
      </c>
      <c r="DZ33" s="788"/>
    </row>
    <row r="34" spans="1:130">
      <c r="DI34" s="787" t="s">
        <v>491</v>
      </c>
      <c r="DZ34" s="788"/>
    </row>
    <row r="35" spans="1:130">
      <c r="DX35" s="787" t="s">
        <v>488</v>
      </c>
      <c r="DZ35" s="788"/>
    </row>
    <row r="36" spans="1:130">
      <c r="DI36" s="790" t="s">
        <v>487</v>
      </c>
      <c r="DZ36" s="788"/>
    </row>
    <row r="37" spans="1:130">
      <c r="DI37" s="787" t="s">
        <v>489</v>
      </c>
      <c r="DM37" s="788"/>
      <c r="DN37" s="788"/>
      <c r="DY37" s="788"/>
      <c r="DZ37" s="788"/>
    </row>
  </sheetData>
  <mergeCells count="45">
    <mergeCell ref="A29:B29"/>
    <mergeCell ref="A26:B26"/>
    <mergeCell ref="Q8:V8"/>
    <mergeCell ref="CE6:CP7"/>
    <mergeCell ref="CW8:DB8"/>
    <mergeCell ref="BY6:CD7"/>
    <mergeCell ref="BM8:BR8"/>
    <mergeCell ref="A6:A9"/>
    <mergeCell ref="I6:I8"/>
    <mergeCell ref="J6:J8"/>
    <mergeCell ref="C8:E8"/>
    <mergeCell ref="BG6:BR7"/>
    <mergeCell ref="CO8:CP8"/>
    <mergeCell ref="W6:AH7"/>
    <mergeCell ref="AI6:AN7"/>
    <mergeCell ref="AO6:AT7"/>
    <mergeCell ref="AU8:AZ8"/>
    <mergeCell ref="BS6:BX7"/>
    <mergeCell ref="BY8:CD8"/>
    <mergeCell ref="AI8:AN8"/>
    <mergeCell ref="K6:V7"/>
    <mergeCell ref="K8:P8"/>
    <mergeCell ref="AO8:AT8"/>
    <mergeCell ref="A16:B16"/>
    <mergeCell ref="DO6:DZ7"/>
    <mergeCell ref="W8:AB8"/>
    <mergeCell ref="BG8:BL8"/>
    <mergeCell ref="BA8:BF8"/>
    <mergeCell ref="AU6:BF7"/>
    <mergeCell ref="DU8:DZ8"/>
    <mergeCell ref="F8:H8"/>
    <mergeCell ref="C6:H7"/>
    <mergeCell ref="B6:B9"/>
    <mergeCell ref="BS8:BX8"/>
    <mergeCell ref="DC8:DH8"/>
    <mergeCell ref="CK8:CN8"/>
    <mergeCell ref="CQ6:DB7"/>
    <mergeCell ref="AC8:AH8"/>
    <mergeCell ref="CQ8:CV8"/>
    <mergeCell ref="CE8:CJ8"/>
    <mergeCell ref="DO8:DT8"/>
    <mergeCell ref="DI8:DL8"/>
    <mergeCell ref="DM8:DN8"/>
    <mergeCell ref="DI6:DN7"/>
    <mergeCell ref="DC6:DH7"/>
  </mergeCells>
  <hyperlinks>
    <hyperlink ref="I14" r:id="rId1" display="=@sum(I10:I22"/>
    <hyperlink ref="J14" r:id="rId2" display="=@sum(J10:J22"/>
    <hyperlink ref="DW14" r:id="rId3" display="=@sum(DW10:DW22"/>
    <hyperlink ref="DU14" r:id="rId4" display="=@sum(DU10:DU22"/>
    <hyperlink ref="DQ14" r:id="rId5" display="=@sum(DQ10:DQ22"/>
    <hyperlink ref="DO14" r:id="rId6" display="=@sum(DO10:DO22"/>
    <hyperlink ref="DK14" r:id="rId7" display="=@sum(DK10:DK22"/>
    <hyperlink ref="DI14" r:id="rId8" display="=@sum(DI10:DI21"/>
    <hyperlink ref="DC14" r:id="rId9" display="=@sum(DC10:DC22"/>
    <hyperlink ref="DE14" r:id="rId10" display="=@sum(DE10:DE22"/>
    <hyperlink ref="K14" r:id="rId11" display="=@sum(K10:K22"/>
    <hyperlink ref="M14" r:id="rId12" display="=@sum(M10:M22"/>
    <hyperlink ref="O14" r:id="rId13" display="=@sum(O10:O22"/>
    <hyperlink ref="Q14" r:id="rId14" display="=@sum(Q10:Q22"/>
    <hyperlink ref="S14" r:id="rId15" display="=@sum(S10:S22"/>
    <hyperlink ref="U14" r:id="rId16" display="=@sum(U10:U22"/>
    <hyperlink ref="W14" r:id="rId17" display="=@sum(W10:W22"/>
    <hyperlink ref="Y14" r:id="rId18" display="=@sum(Y10:Y22"/>
    <hyperlink ref="AA14" r:id="rId19" display="=@sum(AA10:AA22"/>
    <hyperlink ref="AC14" r:id="rId20" display="=@sum(AC10:AC22"/>
    <hyperlink ref="AE14" r:id="rId21" display="=@sum(AE10:AE22"/>
    <hyperlink ref="AG14" r:id="rId22" display="=@sum(AG10:AG22"/>
    <hyperlink ref="AI14" r:id="rId23" display="=@sum(AI10:AI22"/>
    <hyperlink ref="AK14" r:id="rId24" display="=@sum(AK10:AK22"/>
    <hyperlink ref="AM14" r:id="rId25" display="=@sum(AM10:AM22"/>
    <hyperlink ref="AO14" r:id="rId26" display="=@sum(AO10:AO22"/>
    <hyperlink ref="AQ14" r:id="rId27" display="=@sum(AQ10:AQ22"/>
    <hyperlink ref="AS14" r:id="rId28" display="=@sum(AS10:AS22"/>
    <hyperlink ref="AU14" r:id="rId29" display="=@sum(AU10:AU22"/>
    <hyperlink ref="AW14" r:id="rId30" display="=@sum(AW10:AW22"/>
    <hyperlink ref="AY14" r:id="rId31" display="=@sum(AY10:AY22"/>
    <hyperlink ref="BA14" r:id="rId32" display="=@sum(BA10:BA22"/>
    <hyperlink ref="BC14" r:id="rId33" display="=@sum(BC10:BC22"/>
    <hyperlink ref="BE14" r:id="rId34" display="=@sum(BE10:BE22"/>
    <hyperlink ref="BG14" r:id="rId35" display="=@sum(BG10:BG22"/>
    <hyperlink ref="BI14" r:id="rId36" display="=@sum(BI10:BI22"/>
    <hyperlink ref="BK14" r:id="rId37" display="=@sum(BK10:BK22"/>
    <hyperlink ref="BM14" r:id="rId38" display="=@sum(BM10:BM22"/>
    <hyperlink ref="BO14" r:id="rId39" display="=@sum(BO10:BO22"/>
    <hyperlink ref="BQ14" r:id="rId40" display="=@sum(BQ10:BQ22"/>
    <hyperlink ref="BS14" r:id="rId41" display="=@sum(BS10:BS22"/>
    <hyperlink ref="BU14" r:id="rId42" display="=@sum(BU10:BU22"/>
    <hyperlink ref="BW14" r:id="rId43" display="=@sum(BW10:BW22"/>
    <hyperlink ref="BY14" r:id="rId44" display="=@sum(BY10:BY22"/>
    <hyperlink ref="CA14" r:id="rId45" display="=@sum(CA10:CA22"/>
    <hyperlink ref="CC14" r:id="rId46" display="=@sum(CC10:CC22"/>
    <hyperlink ref="CE14" r:id="rId47" display="=@sum(CE10:CE22"/>
    <hyperlink ref="CG14" r:id="rId48" display="=@sum(CG10:CG22"/>
    <hyperlink ref="CI14" r:id="rId49" display="=@sum(CI10:CI22"/>
    <hyperlink ref="CK14" r:id="rId50" display="=@sum(CK10:CK22"/>
    <hyperlink ref="CM14" r:id="rId51" display="=@sum(CM10:CM22"/>
    <hyperlink ref="CO14" r:id="rId52" display="=@sum(CO10:CO22"/>
    <hyperlink ref="CQ14" r:id="rId53" display="=@sum(CQ10:CQ22"/>
    <hyperlink ref="CS14" r:id="rId54" display="=@sum(CS10:CS22"/>
    <hyperlink ref="CU14" r:id="rId55" display="=@sum(CU10:CU22"/>
    <hyperlink ref="CW14" r:id="rId56" display="=@sum(CW10:CW22"/>
    <hyperlink ref="CY14" r:id="rId57" display="=@sum(CY10:CY22"/>
    <hyperlink ref="DA14" r:id="rId58" display="=@sum(DA10:DA22"/>
  </hyperlinks>
  <printOptions horizontalCentered="1" verticalCentered="1"/>
  <pageMargins left="0.25" right="1" top="0" bottom="3.5" header="0.3" footer="0.3"/>
  <pageSetup paperSize="9" scale="35" orientation="landscape" horizontalDpi="360" verticalDpi="360" r:id="rId59"/>
  <drawing r:id="rId6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X109"/>
  <sheetViews>
    <sheetView view="pageBreakPreview" topLeftCell="A6" zoomScale="60" zoomScaleNormal="70" workbookViewId="0">
      <pane ySplit="1680" topLeftCell="A11" activePane="bottomLeft"/>
      <selection activeCell="A6" sqref="A6:A8"/>
      <selection pane="bottomLeft" activeCell="H9" sqref="H9:H25"/>
    </sheetView>
  </sheetViews>
  <sheetFormatPr defaultColWidth="9.109375" defaultRowHeight="13.8"/>
  <cols>
    <col min="1" max="1" width="12.5546875" style="155" customWidth="1"/>
    <col min="2" max="2" width="25.33203125" style="155" customWidth="1"/>
    <col min="3" max="3" width="20.109375" style="157" customWidth="1"/>
    <col min="4" max="4" width="13.88671875" style="255" customWidth="1"/>
    <col min="5" max="5" width="12" style="157" customWidth="1"/>
    <col min="6" max="6" width="12.109375" style="155" customWidth="1"/>
    <col min="7" max="7" width="25.33203125" style="155" customWidth="1"/>
    <col min="8" max="8" width="13.33203125" style="155" customWidth="1"/>
    <col min="9" max="9" width="11" style="155" customWidth="1"/>
    <col min="10" max="10" width="10.44140625" style="155" customWidth="1"/>
    <col min="11" max="11" width="15.6640625" style="155" customWidth="1"/>
    <col min="12" max="12" width="10.88671875" style="155" customWidth="1"/>
    <col min="13" max="13" width="9.109375" style="155" bestFit="1" customWidth="1"/>
    <col min="14" max="14" width="15.88671875" style="155" customWidth="1"/>
    <col min="15" max="15" width="8.6640625" style="155" customWidth="1"/>
    <col min="16" max="16" width="9.5546875" style="155" customWidth="1"/>
    <col min="17" max="17" width="10.6640625" style="155" customWidth="1"/>
    <col min="18" max="18" width="8.88671875" style="155" customWidth="1"/>
    <col min="19" max="19" width="8.6640625" style="155" customWidth="1"/>
    <col min="20" max="24" width="11.6640625" style="155" customWidth="1"/>
    <col min="25" max="25" width="10.5546875" style="155" customWidth="1"/>
    <col min="26" max="26" width="8.88671875" style="155" customWidth="1"/>
    <col min="27" max="27" width="10.5546875" style="155" customWidth="1"/>
    <col min="28" max="28" width="9" style="155" customWidth="1"/>
    <col min="29" max="29" width="12.33203125" style="155" customWidth="1"/>
    <col min="30" max="30" width="9.5546875" style="155" customWidth="1"/>
    <col min="31" max="31" width="8.88671875" style="155" customWidth="1"/>
    <col min="32" max="32" width="6.88671875" style="155" customWidth="1"/>
    <col min="33" max="33" width="12" style="155" customWidth="1"/>
    <col min="34" max="34" width="13.109375" style="155" customWidth="1"/>
    <col min="35" max="35" width="9.5546875" style="155" customWidth="1"/>
    <col min="36" max="36" width="9.109375" style="155" customWidth="1"/>
    <col min="37" max="38" width="9.109375" style="155"/>
    <col min="39" max="39" width="7.109375" style="155" customWidth="1"/>
    <col min="40" max="40" width="11.33203125" style="155" customWidth="1"/>
    <col min="41" max="41" width="11.44140625" style="155" customWidth="1"/>
    <col min="42" max="16384" width="9.109375" style="155"/>
  </cols>
  <sheetData>
    <row r="1" spans="1:44" s="70" customFormat="1" ht="15.6">
      <c r="A1" s="123" t="s">
        <v>361</v>
      </c>
      <c r="B1" s="123" t="s">
        <v>1</v>
      </c>
      <c r="C1" s="267"/>
      <c r="D1" s="127"/>
      <c r="E1" s="267"/>
      <c r="F1" s="123"/>
      <c r="H1" s="123"/>
      <c r="J1" s="123"/>
      <c r="L1" s="123"/>
      <c r="P1" s="127"/>
      <c r="Q1" s="128"/>
      <c r="R1" s="126"/>
      <c r="S1" s="125"/>
      <c r="T1" s="7" t="s">
        <v>4</v>
      </c>
      <c r="U1" s="6" t="s">
        <v>1</v>
      </c>
      <c r="V1" s="8" t="s">
        <v>255</v>
      </c>
      <c r="W1" s="128"/>
      <c r="AD1" s="127"/>
      <c r="AE1" s="128"/>
      <c r="AF1" s="126"/>
      <c r="AG1" s="125"/>
    </row>
    <row r="2" spans="1:44" s="70" customFormat="1" ht="15.6">
      <c r="A2" s="123" t="s">
        <v>3</v>
      </c>
      <c r="C2" s="267"/>
      <c r="D2" s="127"/>
      <c r="E2" s="267"/>
      <c r="F2" s="123"/>
      <c r="H2" s="123"/>
      <c r="J2" s="123"/>
      <c r="L2" s="123"/>
      <c r="P2" s="125"/>
      <c r="Q2" s="128"/>
      <c r="R2" s="126"/>
      <c r="S2" s="125"/>
      <c r="T2" s="7" t="s">
        <v>159</v>
      </c>
      <c r="U2" s="6" t="s">
        <v>1</v>
      </c>
      <c r="V2" s="166"/>
      <c r="W2" s="128"/>
      <c r="AD2" s="125"/>
      <c r="AE2" s="128"/>
      <c r="AF2" s="126"/>
      <c r="AG2" s="125"/>
    </row>
    <row r="3" spans="1:44" s="70" customFormat="1" ht="15.6">
      <c r="C3" s="139"/>
      <c r="D3" s="266"/>
      <c r="E3" s="139"/>
    </row>
    <row r="4" spans="1:44" s="70" customFormat="1" ht="15.6">
      <c r="A4" s="123" t="s">
        <v>268</v>
      </c>
      <c r="C4" s="139"/>
      <c r="D4" s="266"/>
      <c r="E4" s="139"/>
    </row>
    <row r="5" spans="1:44" s="70" customFormat="1" ht="21.75" customHeight="1">
      <c r="A5" s="167">
        <v>10</v>
      </c>
      <c r="B5" s="305" t="s">
        <v>6</v>
      </c>
      <c r="C5" s="139"/>
      <c r="D5" s="266"/>
      <c r="E5" s="139"/>
      <c r="S5" s="70">
        <v>1</v>
      </c>
      <c r="T5" s="123"/>
      <c r="AO5" s="70">
        <v>2</v>
      </c>
    </row>
    <row r="6" spans="1:44" s="70" customFormat="1" ht="36.75" customHeight="1">
      <c r="A6" s="1240" t="s">
        <v>486</v>
      </c>
      <c r="B6" s="1103" t="s">
        <v>690</v>
      </c>
      <c r="C6" s="1238" t="s">
        <v>128</v>
      </c>
      <c r="D6" s="1238"/>
      <c r="E6" s="1239"/>
      <c r="F6" s="1247" t="s">
        <v>131</v>
      </c>
      <c r="G6" s="1238"/>
      <c r="H6" s="1238"/>
      <c r="I6" s="1238"/>
      <c r="J6" s="1238"/>
      <c r="K6" s="1238"/>
      <c r="L6" s="1238"/>
      <c r="M6" s="1238"/>
      <c r="N6" s="1238"/>
      <c r="O6" s="1238"/>
      <c r="P6" s="1238"/>
      <c r="Q6" s="1238"/>
      <c r="R6" s="1238"/>
      <c r="S6" s="1239"/>
      <c r="T6" s="1232" t="s">
        <v>139</v>
      </c>
      <c r="U6" s="1233"/>
      <c r="V6" s="1233"/>
      <c r="W6" s="1233"/>
      <c r="X6" s="1233"/>
      <c r="Y6" s="1233"/>
      <c r="Z6" s="1234"/>
      <c r="AA6" s="1232" t="s">
        <v>147</v>
      </c>
      <c r="AB6" s="1233"/>
      <c r="AC6" s="1233"/>
      <c r="AD6" s="1233"/>
      <c r="AE6" s="1233"/>
      <c r="AF6" s="1233"/>
      <c r="AG6" s="1234"/>
      <c r="AH6" s="1227" t="s">
        <v>322</v>
      </c>
      <c r="AI6" s="1228"/>
      <c r="AJ6" s="1228"/>
      <c r="AK6" s="1228"/>
      <c r="AL6" s="1228"/>
      <c r="AM6" s="1228"/>
      <c r="AN6" s="1229"/>
      <c r="AO6" s="1103" t="s">
        <v>168</v>
      </c>
    </row>
    <row r="7" spans="1:44" s="70" customFormat="1" ht="92.4" customHeight="1">
      <c r="A7" s="1241"/>
      <c r="B7" s="1104"/>
      <c r="C7" s="1236" t="s">
        <v>165</v>
      </c>
      <c r="D7" s="1245" t="s">
        <v>129</v>
      </c>
      <c r="E7" s="1250" t="s">
        <v>130</v>
      </c>
      <c r="F7" s="1243" t="s">
        <v>132</v>
      </c>
      <c r="G7" s="1244"/>
      <c r="H7" s="1243" t="s">
        <v>133</v>
      </c>
      <c r="I7" s="1244"/>
      <c r="J7" s="1243" t="s">
        <v>279</v>
      </c>
      <c r="K7" s="1244"/>
      <c r="L7" s="1243" t="s">
        <v>134</v>
      </c>
      <c r="M7" s="1244"/>
      <c r="N7" s="1243" t="s">
        <v>135</v>
      </c>
      <c r="O7" s="1244"/>
      <c r="P7" s="1243" t="s">
        <v>136</v>
      </c>
      <c r="Q7" s="1244"/>
      <c r="R7" s="1248" t="s">
        <v>137</v>
      </c>
      <c r="S7" s="1249"/>
      <c r="T7" s="1230" t="s">
        <v>140</v>
      </c>
      <c r="U7" s="1230" t="s">
        <v>141</v>
      </c>
      <c r="V7" s="1230" t="s">
        <v>142</v>
      </c>
      <c r="W7" s="1230" t="s">
        <v>143</v>
      </c>
      <c r="X7" s="1230" t="s">
        <v>144</v>
      </c>
      <c r="Y7" s="1230" t="s">
        <v>145</v>
      </c>
      <c r="Z7" s="1230" t="s">
        <v>146</v>
      </c>
      <c r="AA7" s="1230" t="s">
        <v>140</v>
      </c>
      <c r="AB7" s="1230" t="s">
        <v>141</v>
      </c>
      <c r="AC7" s="1230" t="s">
        <v>142</v>
      </c>
      <c r="AD7" s="1230" t="s">
        <v>143</v>
      </c>
      <c r="AE7" s="1230" t="s">
        <v>144</v>
      </c>
      <c r="AF7" s="1230" t="s">
        <v>145</v>
      </c>
      <c r="AG7" s="1230" t="s">
        <v>146</v>
      </c>
      <c r="AH7" s="1103" t="s">
        <v>140</v>
      </c>
      <c r="AI7" s="1103" t="s">
        <v>141</v>
      </c>
      <c r="AJ7" s="1103" t="s">
        <v>142</v>
      </c>
      <c r="AK7" s="1103" t="s">
        <v>143</v>
      </c>
      <c r="AL7" s="1103" t="s">
        <v>144</v>
      </c>
      <c r="AM7" s="1103" t="s">
        <v>145</v>
      </c>
      <c r="AN7" s="1103" t="s">
        <v>146</v>
      </c>
      <c r="AO7" s="1104"/>
    </row>
    <row r="8" spans="1:44" s="70" customFormat="1" ht="31.95" customHeight="1">
      <c r="A8" s="1242"/>
      <c r="B8" s="1105"/>
      <c r="C8" s="1237"/>
      <c r="D8" s="1246"/>
      <c r="E8" s="1251"/>
      <c r="F8" s="156" t="s">
        <v>138</v>
      </c>
      <c r="G8" s="156" t="s">
        <v>11</v>
      </c>
      <c r="H8" s="156" t="s">
        <v>138</v>
      </c>
      <c r="I8" s="156" t="s">
        <v>11</v>
      </c>
      <c r="J8" s="156" t="s">
        <v>138</v>
      </c>
      <c r="K8" s="156" t="s">
        <v>11</v>
      </c>
      <c r="L8" s="156" t="s">
        <v>138</v>
      </c>
      <c r="M8" s="156" t="s">
        <v>11</v>
      </c>
      <c r="N8" s="156" t="s">
        <v>138</v>
      </c>
      <c r="O8" s="156" t="s">
        <v>11</v>
      </c>
      <c r="P8" s="156" t="s">
        <v>138</v>
      </c>
      <c r="Q8" s="156" t="s">
        <v>11</v>
      </c>
      <c r="R8" s="156" t="s">
        <v>138</v>
      </c>
      <c r="S8" s="156" t="s">
        <v>11</v>
      </c>
      <c r="T8" s="1231"/>
      <c r="U8" s="1231"/>
      <c r="V8" s="1231"/>
      <c r="W8" s="1231"/>
      <c r="X8" s="1231"/>
      <c r="Y8" s="1231"/>
      <c r="Z8" s="1231"/>
      <c r="AA8" s="1231"/>
      <c r="AB8" s="1231"/>
      <c r="AC8" s="1231"/>
      <c r="AD8" s="1231"/>
      <c r="AE8" s="1231"/>
      <c r="AF8" s="1231"/>
      <c r="AG8" s="1231"/>
      <c r="AH8" s="1105"/>
      <c r="AI8" s="1105"/>
      <c r="AJ8" s="1105"/>
      <c r="AK8" s="1105"/>
      <c r="AL8" s="1105"/>
      <c r="AM8" s="1105"/>
      <c r="AN8" s="1105"/>
      <c r="AO8" s="1105"/>
    </row>
    <row r="9" spans="1:44" s="344" customFormat="1" ht="24" customHeight="1">
      <c r="A9" s="539">
        <v>1</v>
      </c>
      <c r="B9" s="524" t="s">
        <v>674</v>
      </c>
      <c r="C9" s="542">
        <v>1467.614839267434</v>
      </c>
      <c r="D9" s="542">
        <v>983.30194230918084</v>
      </c>
      <c r="E9" s="342">
        <v>108</v>
      </c>
      <c r="F9" s="281">
        <v>678</v>
      </c>
      <c r="G9" s="173">
        <f t="shared" ref="G9:G24" si="0">F9/D9*100</f>
        <v>68.951353681636036</v>
      </c>
      <c r="H9" s="522">
        <v>63</v>
      </c>
      <c r="I9" s="414">
        <f>H9/'[1]Form 1'!I10*100</f>
        <v>100</v>
      </c>
      <c r="J9" s="169">
        <v>55</v>
      </c>
      <c r="K9" s="173" t="e">
        <f>J9/'[1]Form 1'!AP10*100</f>
        <v>#DIV/0!</v>
      </c>
      <c r="L9" s="281">
        <v>104</v>
      </c>
      <c r="M9" s="173">
        <f t="shared" ref="M9:M25" si="1">L9/E9*100</f>
        <v>96.296296296296291</v>
      </c>
      <c r="N9" s="457">
        <v>0</v>
      </c>
      <c r="O9" s="414">
        <f t="shared" ref="O9:O25" si="2">N9/F9*100</f>
        <v>0</v>
      </c>
      <c r="P9" s="457">
        <v>0</v>
      </c>
      <c r="Q9" s="414">
        <f t="shared" ref="Q9:Q25" si="3">P9/F9*100</f>
        <v>0</v>
      </c>
      <c r="R9" s="456">
        <v>0</v>
      </c>
      <c r="S9" s="173">
        <v>0</v>
      </c>
      <c r="T9" s="467">
        <v>25</v>
      </c>
      <c r="U9" s="467">
        <v>55</v>
      </c>
      <c r="V9" s="467">
        <v>376</v>
      </c>
      <c r="W9" s="467">
        <v>0</v>
      </c>
      <c r="X9" s="467">
        <v>23</v>
      </c>
      <c r="Y9" s="467">
        <v>0</v>
      </c>
      <c r="Z9" s="467">
        <v>0</v>
      </c>
      <c r="AA9" s="281">
        <v>3</v>
      </c>
      <c r="AB9" s="281">
        <v>10</v>
      </c>
      <c r="AC9" s="281">
        <v>35</v>
      </c>
      <c r="AD9" s="281">
        <v>0</v>
      </c>
      <c r="AE9" s="281">
        <v>7</v>
      </c>
      <c r="AF9" s="281">
        <v>0</v>
      </c>
      <c r="AG9" s="281">
        <v>0</v>
      </c>
      <c r="AH9" s="281">
        <v>0</v>
      </c>
      <c r="AI9" s="467">
        <v>0</v>
      </c>
      <c r="AJ9" s="467">
        <v>3</v>
      </c>
      <c r="AK9" s="467">
        <v>0</v>
      </c>
      <c r="AL9" s="467">
        <v>0</v>
      </c>
      <c r="AM9" s="467">
        <v>0</v>
      </c>
      <c r="AN9" s="467">
        <v>0</v>
      </c>
      <c r="AO9" s="168">
        <f t="shared" ref="AO9:AO25" si="4">T9+U9+V9+W9+X9+Y9+Z9+AA9+AB9+AC9+AD9+AE9+AF9+AG9+AH9+AI9+AJ9+AK9+AL9+AM9</f>
        <v>537</v>
      </c>
      <c r="AQ9" s="343"/>
      <c r="AR9" s="345"/>
    </row>
    <row r="10" spans="1:44" s="170" customFormat="1" ht="24" customHeight="1">
      <c r="A10" s="351">
        <v>2</v>
      </c>
      <c r="B10" s="300" t="s">
        <v>675</v>
      </c>
      <c r="C10" s="542">
        <v>3274.8722596463012</v>
      </c>
      <c r="D10" s="542">
        <v>2194.1644139630221</v>
      </c>
      <c r="E10" s="336">
        <v>255</v>
      </c>
      <c r="F10" s="281">
        <v>1678</v>
      </c>
      <c r="G10" s="173">
        <f t="shared" si="0"/>
        <v>76.475581744088899</v>
      </c>
      <c r="H10" s="522">
        <v>144</v>
      </c>
      <c r="I10" s="414">
        <f>H10/'[1]Form 1'!I11*100</f>
        <v>102.12765957446808</v>
      </c>
      <c r="J10" s="169">
        <v>140</v>
      </c>
      <c r="K10" s="173" t="e">
        <f>J10/'[1]Form 1'!AP11*100</f>
        <v>#DIV/0!</v>
      </c>
      <c r="L10" s="281">
        <v>95</v>
      </c>
      <c r="M10" s="173">
        <f t="shared" si="1"/>
        <v>37.254901960784316</v>
      </c>
      <c r="N10" s="457">
        <v>0</v>
      </c>
      <c r="O10" s="414">
        <f t="shared" si="2"/>
        <v>0</v>
      </c>
      <c r="P10" s="457">
        <v>0</v>
      </c>
      <c r="Q10" s="414">
        <f t="shared" si="3"/>
        <v>0</v>
      </c>
      <c r="R10" s="456">
        <v>3</v>
      </c>
      <c r="S10" s="173">
        <f>R10/F10*100</f>
        <v>0.17878426698450536</v>
      </c>
      <c r="T10" s="467">
        <v>47</v>
      </c>
      <c r="U10" s="467">
        <v>175</v>
      </c>
      <c r="V10" s="467">
        <v>999</v>
      </c>
      <c r="W10" s="467">
        <v>28</v>
      </c>
      <c r="X10" s="467">
        <v>510</v>
      </c>
      <c r="Y10" s="467">
        <v>14</v>
      </c>
      <c r="Z10" s="467">
        <v>2</v>
      </c>
      <c r="AA10" s="467">
        <v>9</v>
      </c>
      <c r="AB10" s="281">
        <v>13</v>
      </c>
      <c r="AC10" s="281">
        <v>110</v>
      </c>
      <c r="AD10" s="281">
        <v>0</v>
      </c>
      <c r="AE10" s="281">
        <v>13</v>
      </c>
      <c r="AF10" s="281">
        <v>0</v>
      </c>
      <c r="AG10" s="281">
        <v>0</v>
      </c>
      <c r="AH10" s="281">
        <v>0</v>
      </c>
      <c r="AI10" s="467">
        <v>0</v>
      </c>
      <c r="AJ10" s="467">
        <v>3</v>
      </c>
      <c r="AK10" s="467">
        <v>0</v>
      </c>
      <c r="AL10" s="467">
        <v>0</v>
      </c>
      <c r="AM10" s="467">
        <v>0</v>
      </c>
      <c r="AN10" s="467">
        <v>0</v>
      </c>
      <c r="AO10" s="168">
        <f t="shared" si="4"/>
        <v>1923</v>
      </c>
      <c r="AQ10" s="169"/>
      <c r="AR10" s="275"/>
    </row>
    <row r="11" spans="1:44" s="163" customFormat="1" ht="24" customHeight="1">
      <c r="A11" s="351">
        <v>3</v>
      </c>
      <c r="B11" s="300" t="s">
        <v>676</v>
      </c>
      <c r="C11" s="542">
        <v>3237.8128108185115</v>
      </c>
      <c r="D11" s="542">
        <v>2169.3345832484029</v>
      </c>
      <c r="E11" s="336">
        <v>602</v>
      </c>
      <c r="F11" s="281">
        <v>2186</v>
      </c>
      <c r="G11" s="173">
        <f t="shared" si="0"/>
        <v>100.76822712735452</v>
      </c>
      <c r="H11" s="522">
        <v>105</v>
      </c>
      <c r="I11" s="414">
        <f>H11/'[1]Form 1'!I12*100</f>
        <v>76.642335766423358</v>
      </c>
      <c r="J11" s="169">
        <v>99</v>
      </c>
      <c r="K11" s="173" t="e">
        <f>J11/'[1]Form 1'!AP12*100</f>
        <v>#DIV/0!</v>
      </c>
      <c r="L11" s="281">
        <v>54</v>
      </c>
      <c r="M11" s="173">
        <f t="shared" si="1"/>
        <v>8.9700996677740861</v>
      </c>
      <c r="N11" s="457">
        <v>0</v>
      </c>
      <c r="O11" s="414">
        <f t="shared" si="2"/>
        <v>0</v>
      </c>
      <c r="P11" s="457">
        <v>0</v>
      </c>
      <c r="Q11" s="414">
        <f t="shared" si="3"/>
        <v>0</v>
      </c>
      <c r="R11" s="456">
        <v>0</v>
      </c>
      <c r="S11" s="173">
        <v>0</v>
      </c>
      <c r="T11" s="467">
        <v>40</v>
      </c>
      <c r="U11" s="467">
        <v>39</v>
      </c>
      <c r="V11" s="467">
        <v>145</v>
      </c>
      <c r="W11" s="467">
        <v>55</v>
      </c>
      <c r="X11" s="467">
        <v>124</v>
      </c>
      <c r="Y11" s="467">
        <v>0</v>
      </c>
      <c r="Z11" s="467">
        <v>0</v>
      </c>
      <c r="AA11" s="467">
        <v>1</v>
      </c>
      <c r="AB11" s="467">
        <v>7</v>
      </c>
      <c r="AC11" s="281">
        <v>80</v>
      </c>
      <c r="AD11" s="281">
        <v>1</v>
      </c>
      <c r="AE11" s="281">
        <v>10</v>
      </c>
      <c r="AF11" s="281">
        <v>0</v>
      </c>
      <c r="AG11" s="281">
        <v>0</v>
      </c>
      <c r="AH11" s="281">
        <v>0</v>
      </c>
      <c r="AI11" s="467">
        <v>0</v>
      </c>
      <c r="AJ11" s="467">
        <v>9</v>
      </c>
      <c r="AK11" s="467">
        <v>1</v>
      </c>
      <c r="AL11" s="467">
        <v>0</v>
      </c>
      <c r="AM11" s="467">
        <v>0</v>
      </c>
      <c r="AN11" s="467">
        <v>0</v>
      </c>
      <c r="AO11" s="168">
        <f t="shared" si="4"/>
        <v>512</v>
      </c>
      <c r="AQ11" s="169"/>
      <c r="AR11" s="275"/>
    </row>
    <row r="12" spans="1:44" s="170" customFormat="1" ht="24" customHeight="1" thickBot="1">
      <c r="A12" s="351">
        <v>4</v>
      </c>
      <c r="B12" s="300" t="s">
        <v>677</v>
      </c>
      <c r="C12" s="542">
        <v>1618.4850642205026</v>
      </c>
      <c r="D12" s="542">
        <v>1084.3849930277368</v>
      </c>
      <c r="E12" s="336">
        <v>301</v>
      </c>
      <c r="F12" s="281">
        <v>889</v>
      </c>
      <c r="G12" s="173">
        <f t="shared" si="0"/>
        <v>81.981953431299544</v>
      </c>
      <c r="H12" s="522">
        <v>63</v>
      </c>
      <c r="I12" s="414">
        <f>H12/'[1]Form 1'!I13*100</f>
        <v>90</v>
      </c>
      <c r="J12" s="169">
        <v>59</v>
      </c>
      <c r="K12" s="173" t="e">
        <f>J12/'[1]Form 1'!AP13*100</f>
        <v>#DIV/0!</v>
      </c>
      <c r="L12" s="281">
        <v>249</v>
      </c>
      <c r="M12" s="173">
        <f t="shared" si="1"/>
        <v>82.724252491694344</v>
      </c>
      <c r="N12" s="457">
        <v>0</v>
      </c>
      <c r="O12" s="414">
        <f t="shared" si="2"/>
        <v>0</v>
      </c>
      <c r="P12" s="457">
        <v>0</v>
      </c>
      <c r="Q12" s="414">
        <f t="shared" si="3"/>
        <v>0</v>
      </c>
      <c r="R12" s="456">
        <v>0</v>
      </c>
      <c r="S12" s="173">
        <f t="shared" ref="S12:S18" si="5">R12/F12*100</f>
        <v>0</v>
      </c>
      <c r="T12" s="467">
        <v>27</v>
      </c>
      <c r="U12" s="467">
        <v>97</v>
      </c>
      <c r="V12" s="467">
        <v>342</v>
      </c>
      <c r="W12" s="467">
        <v>28</v>
      </c>
      <c r="X12" s="467">
        <v>55</v>
      </c>
      <c r="Y12" s="467">
        <v>143</v>
      </c>
      <c r="Z12" s="467">
        <v>37</v>
      </c>
      <c r="AA12" s="281">
        <v>3</v>
      </c>
      <c r="AB12" s="281">
        <v>7</v>
      </c>
      <c r="AC12" s="467">
        <v>34</v>
      </c>
      <c r="AD12" s="467">
        <v>5</v>
      </c>
      <c r="AE12" s="467">
        <v>10</v>
      </c>
      <c r="AF12" s="281">
        <v>0</v>
      </c>
      <c r="AG12" s="281">
        <v>0</v>
      </c>
      <c r="AH12" s="281">
        <v>0</v>
      </c>
      <c r="AI12" s="467">
        <v>0</v>
      </c>
      <c r="AJ12" s="467">
        <v>0</v>
      </c>
      <c r="AK12" s="467">
        <v>0</v>
      </c>
      <c r="AL12" s="467">
        <v>0</v>
      </c>
      <c r="AM12" s="467">
        <v>0</v>
      </c>
      <c r="AN12" s="467">
        <v>0</v>
      </c>
      <c r="AO12" s="168">
        <f t="shared" si="4"/>
        <v>788</v>
      </c>
      <c r="AQ12" s="169"/>
      <c r="AR12" s="275"/>
    </row>
    <row r="13" spans="1:44" s="170" customFormat="1" ht="24" customHeight="1" thickBot="1">
      <c r="A13" s="351">
        <v>5</v>
      </c>
      <c r="B13" s="300" t="s">
        <v>678</v>
      </c>
      <c r="C13" s="542">
        <v>3047.7630399166974</v>
      </c>
      <c r="D13" s="542">
        <v>2042.0012367441873</v>
      </c>
      <c r="E13" s="336">
        <v>36</v>
      </c>
      <c r="F13" s="281">
        <v>701</v>
      </c>
      <c r="G13" s="173">
        <f t="shared" si="0"/>
        <v>34.329068336789561</v>
      </c>
      <c r="H13" s="640">
        <v>100</v>
      </c>
      <c r="I13" s="414">
        <f>H13/'[1]Form 1'!I14*100</f>
        <v>76.335877862595424</v>
      </c>
      <c r="J13" s="169">
        <v>78</v>
      </c>
      <c r="K13" s="173" t="e">
        <f>J13/'[1]Form 1'!AP14*100</f>
        <v>#DIV/0!</v>
      </c>
      <c r="L13" s="281">
        <v>32</v>
      </c>
      <c r="M13" s="173">
        <f t="shared" si="1"/>
        <v>88.888888888888886</v>
      </c>
      <c r="N13" s="457">
        <v>0</v>
      </c>
      <c r="O13" s="414">
        <f t="shared" si="2"/>
        <v>0</v>
      </c>
      <c r="P13" s="457">
        <v>0</v>
      </c>
      <c r="Q13" s="414">
        <f t="shared" si="3"/>
        <v>0</v>
      </c>
      <c r="R13" s="456">
        <v>6</v>
      </c>
      <c r="S13" s="173">
        <f t="shared" si="5"/>
        <v>0.85592011412268187</v>
      </c>
      <c r="T13" s="525">
        <v>45</v>
      </c>
      <c r="U13" s="525">
        <v>76</v>
      </c>
      <c r="V13" s="525">
        <v>207</v>
      </c>
      <c r="W13" s="525">
        <v>32</v>
      </c>
      <c r="X13" s="525">
        <v>17</v>
      </c>
      <c r="Y13" s="525">
        <v>0</v>
      </c>
      <c r="Z13" s="467">
        <v>0</v>
      </c>
      <c r="AA13" s="281">
        <v>4</v>
      </c>
      <c r="AB13" s="281">
        <v>9</v>
      </c>
      <c r="AC13" s="281">
        <v>73</v>
      </c>
      <c r="AD13" s="281">
        <v>3</v>
      </c>
      <c r="AE13" s="281">
        <v>5</v>
      </c>
      <c r="AF13" s="281">
        <v>0</v>
      </c>
      <c r="AG13" s="281">
        <v>0</v>
      </c>
      <c r="AH13" s="281">
        <v>0</v>
      </c>
      <c r="AI13" s="467">
        <v>0</v>
      </c>
      <c r="AJ13" s="467">
        <v>0</v>
      </c>
      <c r="AK13" s="467">
        <v>0</v>
      </c>
      <c r="AL13" s="467">
        <v>0</v>
      </c>
      <c r="AM13" s="467">
        <v>0</v>
      </c>
      <c r="AN13" s="467">
        <v>0</v>
      </c>
      <c r="AO13" s="168">
        <f t="shared" si="4"/>
        <v>471</v>
      </c>
      <c r="AQ13" s="169"/>
      <c r="AR13" s="275"/>
    </row>
    <row r="14" spans="1:44" s="170" customFormat="1" ht="24" customHeight="1">
      <c r="A14" s="351">
        <v>6</v>
      </c>
      <c r="B14" s="300" t="s">
        <v>679</v>
      </c>
      <c r="C14" s="542">
        <v>4306.5624760554929</v>
      </c>
      <c r="D14" s="542">
        <v>2885.3968589571805</v>
      </c>
      <c r="E14" s="336">
        <v>1465</v>
      </c>
      <c r="F14" s="281">
        <v>899</v>
      </c>
      <c r="G14" s="173">
        <f t="shared" si="0"/>
        <v>31.156892585129871</v>
      </c>
      <c r="H14" s="485">
        <v>116</v>
      </c>
      <c r="I14" s="414">
        <f>H14/'[1]Form 1'!I15*100</f>
        <v>63.387978142076506</v>
      </c>
      <c r="J14" s="281">
        <v>110</v>
      </c>
      <c r="K14" s="173" t="e">
        <f>J14/'[1]Form 1'!AP15*100</f>
        <v>#DIV/0!</v>
      </c>
      <c r="L14" s="281">
        <v>60</v>
      </c>
      <c r="M14" s="173">
        <f t="shared" si="1"/>
        <v>4.0955631399317403</v>
      </c>
      <c r="N14" s="457">
        <v>0</v>
      </c>
      <c r="O14" s="414">
        <f t="shared" si="2"/>
        <v>0</v>
      </c>
      <c r="P14" s="457">
        <v>0</v>
      </c>
      <c r="Q14" s="414">
        <f t="shared" si="3"/>
        <v>0</v>
      </c>
      <c r="R14" s="456">
        <v>0</v>
      </c>
      <c r="S14" s="173">
        <f t="shared" si="5"/>
        <v>0</v>
      </c>
      <c r="T14" s="281">
        <v>36</v>
      </c>
      <c r="U14" s="281">
        <v>37</v>
      </c>
      <c r="V14" s="281">
        <v>398</v>
      </c>
      <c r="W14" s="281">
        <v>39</v>
      </c>
      <c r="X14" s="281">
        <v>45</v>
      </c>
      <c r="Y14" s="281">
        <v>33</v>
      </c>
      <c r="Z14" s="281">
        <v>2</v>
      </c>
      <c r="AA14" s="281">
        <v>4</v>
      </c>
      <c r="AB14" s="281">
        <v>9</v>
      </c>
      <c r="AC14" s="281">
        <v>96</v>
      </c>
      <c r="AD14" s="281">
        <v>0</v>
      </c>
      <c r="AE14" s="281">
        <v>6</v>
      </c>
      <c r="AF14" s="281">
        <v>1</v>
      </c>
      <c r="AG14" s="281">
        <v>1</v>
      </c>
      <c r="AH14" s="281">
        <v>1</v>
      </c>
      <c r="AI14" s="281">
        <v>49</v>
      </c>
      <c r="AJ14" s="281">
        <v>95</v>
      </c>
      <c r="AK14" s="467">
        <v>0</v>
      </c>
      <c r="AL14" s="467">
        <v>0</v>
      </c>
      <c r="AM14" s="467">
        <v>0</v>
      </c>
      <c r="AN14" s="467">
        <v>0</v>
      </c>
      <c r="AO14" s="168">
        <f>SUM(T14:AN14)</f>
        <v>852</v>
      </c>
      <c r="AQ14" s="169"/>
      <c r="AR14" s="275"/>
    </row>
    <row r="15" spans="1:44" s="170" customFormat="1" ht="24" customHeight="1">
      <c r="A15" s="351">
        <v>7</v>
      </c>
      <c r="B15" s="300" t="s">
        <v>680</v>
      </c>
      <c r="C15" s="542">
        <v>1476.5725371933991</v>
      </c>
      <c r="D15" s="542">
        <v>989.30359991957744</v>
      </c>
      <c r="E15" s="336">
        <v>12</v>
      </c>
      <c r="F15" s="281">
        <v>553</v>
      </c>
      <c r="G15" s="173">
        <f t="shared" si="0"/>
        <v>55.897906370193596</v>
      </c>
      <c r="H15" s="522">
        <v>68</v>
      </c>
      <c r="I15" s="414">
        <f>H15/'[1]Form 1'!I16*100</f>
        <v>106.25</v>
      </c>
      <c r="J15" s="169">
        <v>60</v>
      </c>
      <c r="K15" s="173" t="e">
        <f>J15/'[1]Form 1'!AP16*100</f>
        <v>#DIV/0!</v>
      </c>
      <c r="L15" s="281">
        <v>37</v>
      </c>
      <c r="M15" s="173">
        <f t="shared" si="1"/>
        <v>308.33333333333337</v>
      </c>
      <c r="N15" s="457">
        <v>0</v>
      </c>
      <c r="O15" s="414">
        <f t="shared" si="2"/>
        <v>0</v>
      </c>
      <c r="P15" s="457">
        <v>0</v>
      </c>
      <c r="Q15" s="414">
        <f t="shared" si="3"/>
        <v>0</v>
      </c>
      <c r="R15" s="456">
        <v>0</v>
      </c>
      <c r="S15" s="173">
        <f t="shared" si="5"/>
        <v>0</v>
      </c>
      <c r="T15" s="467">
        <v>20</v>
      </c>
      <c r="U15" s="467">
        <v>28</v>
      </c>
      <c r="V15" s="467">
        <v>138</v>
      </c>
      <c r="W15" s="467">
        <v>8</v>
      </c>
      <c r="X15" s="467">
        <v>9</v>
      </c>
      <c r="Y15" s="467">
        <v>0</v>
      </c>
      <c r="Z15" s="467">
        <v>0</v>
      </c>
      <c r="AA15" s="281">
        <v>1</v>
      </c>
      <c r="AB15" s="467">
        <v>7</v>
      </c>
      <c r="AC15" s="467">
        <v>44</v>
      </c>
      <c r="AD15" s="281">
        <v>4</v>
      </c>
      <c r="AE15" s="281">
        <v>4</v>
      </c>
      <c r="AF15" s="281">
        <v>0</v>
      </c>
      <c r="AG15" s="281">
        <v>0</v>
      </c>
      <c r="AH15" s="281">
        <v>0</v>
      </c>
      <c r="AI15" s="467">
        <v>0</v>
      </c>
      <c r="AJ15" s="467">
        <v>0</v>
      </c>
      <c r="AK15" s="467">
        <v>0</v>
      </c>
      <c r="AL15" s="467">
        <v>0</v>
      </c>
      <c r="AM15" s="467">
        <v>0</v>
      </c>
      <c r="AN15" s="467">
        <v>0</v>
      </c>
      <c r="AO15" s="168">
        <f t="shared" ref="AO15:AO17" si="6">SUM(T15:AN15)</f>
        <v>263</v>
      </c>
      <c r="AQ15" s="169"/>
      <c r="AR15" s="275"/>
    </row>
    <row r="16" spans="1:44" s="170" customFormat="1" ht="24" customHeight="1">
      <c r="A16" s="351">
        <v>8</v>
      </c>
      <c r="B16" s="300" t="s">
        <v>681</v>
      </c>
      <c r="C16" s="542">
        <v>2782.7036180893151</v>
      </c>
      <c r="D16" s="542">
        <v>1864.4114241198413</v>
      </c>
      <c r="E16" s="336">
        <v>34</v>
      </c>
      <c r="F16" s="281">
        <v>1135</v>
      </c>
      <c r="G16" s="173">
        <f t="shared" si="0"/>
        <v>60.877121075130468</v>
      </c>
      <c r="H16" s="522">
        <v>107</v>
      </c>
      <c r="I16" s="414">
        <f>H16/'[1]Form 1'!I17*100</f>
        <v>89.166666666666671</v>
      </c>
      <c r="J16" s="169">
        <v>99</v>
      </c>
      <c r="K16" s="173" t="e">
        <f>J16/'[1]Form 1'!AP17*100</f>
        <v>#DIV/0!</v>
      </c>
      <c r="L16" s="281">
        <v>32</v>
      </c>
      <c r="M16" s="173">
        <f t="shared" si="1"/>
        <v>94.117647058823522</v>
      </c>
      <c r="N16" s="457">
        <v>0</v>
      </c>
      <c r="O16" s="414">
        <f t="shared" si="2"/>
        <v>0</v>
      </c>
      <c r="P16" s="457">
        <v>0</v>
      </c>
      <c r="Q16" s="414">
        <f t="shared" si="3"/>
        <v>0</v>
      </c>
      <c r="R16" s="456">
        <v>0</v>
      </c>
      <c r="S16" s="256">
        <f t="shared" si="5"/>
        <v>0</v>
      </c>
      <c r="T16" s="467">
        <v>99</v>
      </c>
      <c r="U16" s="467">
        <v>189</v>
      </c>
      <c r="V16" s="467">
        <v>301</v>
      </c>
      <c r="W16" s="467">
        <v>47</v>
      </c>
      <c r="X16" s="467">
        <v>317</v>
      </c>
      <c r="Y16" s="467">
        <v>15</v>
      </c>
      <c r="Z16" s="467">
        <v>3</v>
      </c>
      <c r="AA16" s="281">
        <v>5</v>
      </c>
      <c r="AB16" s="467">
        <v>17</v>
      </c>
      <c r="AC16" s="467">
        <v>80</v>
      </c>
      <c r="AD16" s="467">
        <v>0</v>
      </c>
      <c r="AE16" s="467">
        <v>2</v>
      </c>
      <c r="AF16" s="281">
        <v>0</v>
      </c>
      <c r="AG16" s="281">
        <v>0</v>
      </c>
      <c r="AH16" s="281">
        <v>0</v>
      </c>
      <c r="AI16" s="467">
        <v>0</v>
      </c>
      <c r="AJ16" s="467">
        <v>0</v>
      </c>
      <c r="AK16" s="467">
        <v>0</v>
      </c>
      <c r="AL16" s="467">
        <v>0</v>
      </c>
      <c r="AM16" s="467">
        <v>0</v>
      </c>
      <c r="AN16" s="467">
        <v>0</v>
      </c>
      <c r="AO16" s="415">
        <f>SUM(T16:AN16)</f>
        <v>1075</v>
      </c>
      <c r="AP16" s="170">
        <v>770</v>
      </c>
      <c r="AQ16" s="169"/>
      <c r="AR16" s="275"/>
    </row>
    <row r="17" spans="1:492" s="170" customFormat="1" ht="24" customHeight="1">
      <c r="A17" s="351">
        <v>9</v>
      </c>
      <c r="B17" s="300" t="s">
        <v>682</v>
      </c>
      <c r="C17" s="542">
        <v>2052.305384679606</v>
      </c>
      <c r="D17" s="542">
        <v>1375.0446077353361</v>
      </c>
      <c r="E17" s="336">
        <v>15</v>
      </c>
      <c r="F17" s="281">
        <v>1076</v>
      </c>
      <c r="G17" s="173">
        <f t="shared" si="0"/>
        <v>78.252006803775259</v>
      </c>
      <c r="H17" s="522">
        <v>66</v>
      </c>
      <c r="I17" s="414">
        <f>H17/'[1]Form 1'!I18*100</f>
        <v>75</v>
      </c>
      <c r="J17" s="169">
        <v>59</v>
      </c>
      <c r="K17" s="173" t="e">
        <f>J17/'[1]Form 1'!AP18*100</f>
        <v>#DIV/0!</v>
      </c>
      <c r="L17" s="281">
        <v>45</v>
      </c>
      <c r="M17" s="173">
        <f t="shared" si="1"/>
        <v>300</v>
      </c>
      <c r="N17" s="457">
        <v>0</v>
      </c>
      <c r="O17" s="414">
        <f t="shared" si="2"/>
        <v>0</v>
      </c>
      <c r="P17" s="457">
        <v>0</v>
      </c>
      <c r="Q17" s="414">
        <f t="shared" si="3"/>
        <v>0</v>
      </c>
      <c r="R17" s="456">
        <v>0</v>
      </c>
      <c r="S17" s="173">
        <f t="shared" si="5"/>
        <v>0</v>
      </c>
      <c r="T17" s="467">
        <v>25</v>
      </c>
      <c r="U17" s="467">
        <v>50</v>
      </c>
      <c r="V17" s="467">
        <v>97</v>
      </c>
      <c r="W17" s="467">
        <v>0</v>
      </c>
      <c r="X17" s="467">
        <v>10</v>
      </c>
      <c r="Y17" s="467">
        <v>0</v>
      </c>
      <c r="Z17" s="467">
        <v>0</v>
      </c>
      <c r="AA17" s="281">
        <v>3</v>
      </c>
      <c r="AB17" s="281">
        <v>8</v>
      </c>
      <c r="AC17" s="281">
        <v>48</v>
      </c>
      <c r="AD17" s="281">
        <v>0</v>
      </c>
      <c r="AE17" s="281">
        <v>0</v>
      </c>
      <c r="AF17" s="281">
        <v>0</v>
      </c>
      <c r="AG17" s="281">
        <v>0</v>
      </c>
      <c r="AH17" s="281">
        <v>0</v>
      </c>
      <c r="AI17" s="467">
        <v>0</v>
      </c>
      <c r="AJ17" s="467">
        <v>5</v>
      </c>
      <c r="AK17" s="467">
        <v>0</v>
      </c>
      <c r="AL17" s="467">
        <v>1</v>
      </c>
      <c r="AM17" s="467">
        <v>0</v>
      </c>
      <c r="AN17" s="467">
        <v>0</v>
      </c>
      <c r="AO17" s="168">
        <f t="shared" si="6"/>
        <v>247</v>
      </c>
      <c r="AQ17" s="169"/>
      <c r="AR17" s="275"/>
    </row>
    <row r="18" spans="1:492" s="170" customFormat="1" ht="24" customHeight="1">
      <c r="A18" s="351">
        <v>10</v>
      </c>
      <c r="B18" s="300" t="s">
        <v>683</v>
      </c>
      <c r="C18" s="542">
        <v>2143.920740542987</v>
      </c>
      <c r="D18" s="542">
        <v>1436.4268961638013</v>
      </c>
      <c r="E18" s="336">
        <v>21</v>
      </c>
      <c r="F18" s="296">
        <v>1110</v>
      </c>
      <c r="G18" s="173">
        <f t="shared" si="0"/>
        <v>77.275077692044448</v>
      </c>
      <c r="H18" s="522">
        <v>63</v>
      </c>
      <c r="I18" s="414">
        <f>H18/'[1]Form 1'!I19*100</f>
        <v>68.478260869565219</v>
      </c>
      <c r="J18" s="169">
        <v>58</v>
      </c>
      <c r="K18" s="173" t="e">
        <f>J18/'[1]Form 1'!AP19*100</f>
        <v>#DIV/0!</v>
      </c>
      <c r="L18" s="281">
        <v>21</v>
      </c>
      <c r="M18" s="173">
        <f t="shared" si="1"/>
        <v>100</v>
      </c>
      <c r="N18" s="457">
        <v>0</v>
      </c>
      <c r="O18" s="414">
        <f t="shared" si="2"/>
        <v>0</v>
      </c>
      <c r="P18" s="457">
        <v>0</v>
      </c>
      <c r="Q18" s="414">
        <f t="shared" si="3"/>
        <v>0</v>
      </c>
      <c r="R18" s="456">
        <v>0</v>
      </c>
      <c r="S18" s="173">
        <f t="shared" si="5"/>
        <v>0</v>
      </c>
      <c r="T18" s="467">
        <v>20</v>
      </c>
      <c r="U18" s="467">
        <v>238</v>
      </c>
      <c r="V18" s="467">
        <v>287</v>
      </c>
      <c r="W18" s="467">
        <v>0</v>
      </c>
      <c r="X18" s="467">
        <v>11</v>
      </c>
      <c r="Y18" s="467">
        <v>0</v>
      </c>
      <c r="Z18" s="467">
        <v>0</v>
      </c>
      <c r="AA18" s="467">
        <v>1</v>
      </c>
      <c r="AB18" s="467">
        <v>12</v>
      </c>
      <c r="AC18" s="467">
        <v>38</v>
      </c>
      <c r="AD18" s="281">
        <v>0</v>
      </c>
      <c r="AE18" s="281">
        <v>1</v>
      </c>
      <c r="AF18" s="281">
        <v>0</v>
      </c>
      <c r="AG18" s="281">
        <v>0</v>
      </c>
      <c r="AH18" s="281">
        <v>0</v>
      </c>
      <c r="AI18" s="467">
        <v>0</v>
      </c>
      <c r="AJ18" s="467">
        <v>0</v>
      </c>
      <c r="AK18" s="467">
        <v>0</v>
      </c>
      <c r="AL18" s="467">
        <v>0</v>
      </c>
      <c r="AM18" s="467">
        <v>0</v>
      </c>
      <c r="AN18" s="467">
        <v>0</v>
      </c>
      <c r="AO18" s="168">
        <f t="shared" si="4"/>
        <v>608</v>
      </c>
      <c r="AQ18" s="169"/>
      <c r="AR18" s="275"/>
    </row>
    <row r="19" spans="1:492" s="171" customFormat="1" ht="24" customHeight="1">
      <c r="A19" s="351">
        <v>11</v>
      </c>
      <c r="B19" s="300" t="s">
        <v>684</v>
      </c>
      <c r="C19" s="542">
        <v>2852.5287567942164</v>
      </c>
      <c r="D19" s="542">
        <v>1911.194267052125</v>
      </c>
      <c r="E19" s="336">
        <v>18</v>
      </c>
      <c r="F19" s="296">
        <v>1231</v>
      </c>
      <c r="G19" s="173">
        <f t="shared" si="0"/>
        <v>64.409988101247592</v>
      </c>
      <c r="H19" s="522">
        <v>114</v>
      </c>
      <c r="I19" s="414">
        <f>H19/'[1]Form 1'!I20*100</f>
        <v>93.442622950819683</v>
      </c>
      <c r="J19" s="169">
        <v>110</v>
      </c>
      <c r="K19" s="173" t="e">
        <f>J19/'[1]Form 1'!AP20*100</f>
        <v>#DIV/0!</v>
      </c>
      <c r="L19" s="281">
        <v>27</v>
      </c>
      <c r="M19" s="173">
        <f t="shared" si="1"/>
        <v>150</v>
      </c>
      <c r="N19" s="281">
        <v>15</v>
      </c>
      <c r="O19" s="414">
        <f t="shared" si="2"/>
        <v>1.2185215272136474</v>
      </c>
      <c r="P19" s="457">
        <v>0</v>
      </c>
      <c r="Q19" s="414">
        <f t="shared" si="3"/>
        <v>0</v>
      </c>
      <c r="R19" s="456">
        <v>6</v>
      </c>
      <c r="S19" s="173">
        <v>0</v>
      </c>
      <c r="T19" s="467">
        <v>24</v>
      </c>
      <c r="U19" s="467">
        <v>45</v>
      </c>
      <c r="V19" s="467">
        <v>332</v>
      </c>
      <c r="W19" s="467">
        <v>42</v>
      </c>
      <c r="X19" s="467">
        <v>76</v>
      </c>
      <c r="Y19" s="467">
        <v>34</v>
      </c>
      <c r="Z19" s="467">
        <v>0</v>
      </c>
      <c r="AA19" s="281">
        <v>2</v>
      </c>
      <c r="AB19" s="281">
        <v>10</v>
      </c>
      <c r="AC19" s="281">
        <v>80</v>
      </c>
      <c r="AD19" s="281">
        <v>6</v>
      </c>
      <c r="AE19" s="281">
        <v>15</v>
      </c>
      <c r="AF19" s="281">
        <v>0</v>
      </c>
      <c r="AG19" s="281">
        <v>0</v>
      </c>
      <c r="AH19" s="281">
        <v>0</v>
      </c>
      <c r="AI19" s="467">
        <v>4</v>
      </c>
      <c r="AJ19" s="467">
        <v>3</v>
      </c>
      <c r="AK19" s="467">
        <v>0</v>
      </c>
      <c r="AL19" s="467">
        <v>1</v>
      </c>
      <c r="AM19" s="467">
        <v>0</v>
      </c>
      <c r="AN19" s="467">
        <v>0</v>
      </c>
      <c r="AO19" s="168">
        <f>SUM(T19:AN19)</f>
        <v>674</v>
      </c>
      <c r="AQ19" s="169"/>
      <c r="AR19" s="275"/>
    </row>
    <row r="20" spans="1:492" s="161" customFormat="1" ht="24" customHeight="1">
      <c r="A20" s="351">
        <v>12</v>
      </c>
      <c r="B20" s="300" t="s">
        <v>685</v>
      </c>
      <c r="C20" s="542">
        <v>2391.4871377977452</v>
      </c>
      <c r="D20" s="542">
        <v>1602.2963823244893</v>
      </c>
      <c r="E20" s="336">
        <v>55</v>
      </c>
      <c r="F20" s="281">
        <v>989</v>
      </c>
      <c r="G20" s="173">
        <f t="shared" si="0"/>
        <v>61.723911437984668</v>
      </c>
      <c r="H20" s="522">
        <v>101</v>
      </c>
      <c r="I20" s="414">
        <f>H20/'[1]Form 1'!I15*100</f>
        <v>55.191256830601091</v>
      </c>
      <c r="J20" s="169">
        <v>93</v>
      </c>
      <c r="K20" s="173" t="e">
        <f>J20/'[1]Form 1'!AP21*100</f>
        <v>#DIV/0!</v>
      </c>
      <c r="L20" s="281">
        <v>34</v>
      </c>
      <c r="M20" s="173">
        <f t="shared" si="1"/>
        <v>61.818181818181813</v>
      </c>
      <c r="N20" s="457">
        <v>0</v>
      </c>
      <c r="O20" s="414">
        <f t="shared" si="2"/>
        <v>0</v>
      </c>
      <c r="P20" s="457">
        <v>0</v>
      </c>
      <c r="Q20" s="414">
        <f t="shared" si="3"/>
        <v>0</v>
      </c>
      <c r="R20" s="456">
        <v>0</v>
      </c>
      <c r="S20" s="173">
        <f t="shared" ref="S20:S25" si="7">R20/F20*100</f>
        <v>0</v>
      </c>
      <c r="T20" s="467">
        <v>32</v>
      </c>
      <c r="U20" s="467">
        <v>45</v>
      </c>
      <c r="V20" s="467">
        <v>76</v>
      </c>
      <c r="W20" s="467">
        <v>9</v>
      </c>
      <c r="X20" s="467">
        <v>31</v>
      </c>
      <c r="Y20" s="467">
        <v>0</v>
      </c>
      <c r="Z20" s="467">
        <v>0</v>
      </c>
      <c r="AA20" s="281">
        <v>2</v>
      </c>
      <c r="AB20" s="281">
        <v>11</v>
      </c>
      <c r="AC20" s="281">
        <v>73</v>
      </c>
      <c r="AD20" s="281">
        <v>0</v>
      </c>
      <c r="AE20" s="281">
        <v>6</v>
      </c>
      <c r="AF20" s="281">
        <v>0</v>
      </c>
      <c r="AG20" s="281">
        <v>0</v>
      </c>
      <c r="AH20" s="281">
        <v>0</v>
      </c>
      <c r="AI20" s="467">
        <v>1</v>
      </c>
      <c r="AJ20" s="467">
        <v>5</v>
      </c>
      <c r="AK20" s="467">
        <v>0</v>
      </c>
      <c r="AL20" s="467">
        <v>2</v>
      </c>
      <c r="AM20" s="467">
        <v>0</v>
      </c>
      <c r="AN20" s="467">
        <v>0</v>
      </c>
      <c r="AO20" s="168">
        <f t="shared" si="4"/>
        <v>293</v>
      </c>
      <c r="AQ20" s="169"/>
      <c r="AR20" s="275"/>
    </row>
    <row r="21" spans="1:492" s="172" customFormat="1" ht="24" customHeight="1">
      <c r="A21" s="351">
        <v>13</v>
      </c>
      <c r="B21" s="300" t="s">
        <v>686</v>
      </c>
      <c r="C21" s="542">
        <v>2933.9762992376604</v>
      </c>
      <c r="D21" s="542">
        <v>1965.7641204892327</v>
      </c>
      <c r="E21" s="336">
        <v>158</v>
      </c>
      <c r="F21" s="281">
        <v>1005</v>
      </c>
      <c r="G21" s="173">
        <f t="shared" si="0"/>
        <v>51.12515736373696</v>
      </c>
      <c r="H21" s="522">
        <v>92</v>
      </c>
      <c r="I21" s="414">
        <f>H21/'[1]Form 1'!I16*100</f>
        <v>143.75</v>
      </c>
      <c r="J21" s="169">
        <v>83</v>
      </c>
      <c r="K21" s="173" t="e">
        <f>J21/'[1]Form 1'!AP22*100</f>
        <v>#DIV/0!</v>
      </c>
      <c r="L21" s="281">
        <v>37</v>
      </c>
      <c r="M21" s="173">
        <f t="shared" si="1"/>
        <v>23.417721518987342</v>
      </c>
      <c r="N21" s="457">
        <v>9</v>
      </c>
      <c r="O21" s="414">
        <f t="shared" si="2"/>
        <v>0.89552238805970152</v>
      </c>
      <c r="P21" s="457" t="s">
        <v>1083</v>
      </c>
      <c r="Q21" s="414" t="e">
        <f t="shared" si="3"/>
        <v>#VALUE!</v>
      </c>
      <c r="R21" s="456">
        <v>0</v>
      </c>
      <c r="S21" s="173">
        <f t="shared" si="7"/>
        <v>0</v>
      </c>
      <c r="T21" s="467">
        <v>33</v>
      </c>
      <c r="U21" s="467">
        <v>119</v>
      </c>
      <c r="V21" s="467">
        <v>698</v>
      </c>
      <c r="W21" s="467">
        <v>35</v>
      </c>
      <c r="X21" s="467">
        <v>162</v>
      </c>
      <c r="Y21" s="467">
        <v>34</v>
      </c>
      <c r="Z21" s="467">
        <v>15</v>
      </c>
      <c r="AA21" s="281">
        <v>2</v>
      </c>
      <c r="AB21" s="281">
        <v>9</v>
      </c>
      <c r="AC21" s="281">
        <v>53</v>
      </c>
      <c r="AD21" s="281">
        <v>1</v>
      </c>
      <c r="AE21" s="281">
        <v>8</v>
      </c>
      <c r="AF21" s="281">
        <v>0</v>
      </c>
      <c r="AG21" s="281">
        <v>1</v>
      </c>
      <c r="AH21" s="281">
        <v>1</v>
      </c>
      <c r="AI21" s="467">
        <v>0</v>
      </c>
      <c r="AJ21" s="467">
        <v>16</v>
      </c>
      <c r="AK21" s="467">
        <v>0</v>
      </c>
      <c r="AL21" s="467">
        <v>9</v>
      </c>
      <c r="AM21" s="467">
        <v>0</v>
      </c>
      <c r="AN21" s="467">
        <v>0</v>
      </c>
      <c r="AO21" s="168">
        <f t="shared" si="4"/>
        <v>1196</v>
      </c>
      <c r="AP21" s="178"/>
      <c r="AQ21" s="169">
        <v>606</v>
      </c>
      <c r="AR21" s="275">
        <v>502</v>
      </c>
      <c r="AS21" s="172">
        <v>1108</v>
      </c>
    </row>
    <row r="22" spans="1:492" s="179" customFormat="1" ht="24" customHeight="1">
      <c r="A22" s="351">
        <v>14</v>
      </c>
      <c r="B22" s="300" t="s">
        <v>687</v>
      </c>
      <c r="C22" s="542">
        <v>7124.2720583740838</v>
      </c>
      <c r="D22" s="542">
        <v>4773.2622791106369</v>
      </c>
      <c r="E22" s="336">
        <v>270</v>
      </c>
      <c r="F22" s="281">
        <v>2006</v>
      </c>
      <c r="G22" s="173">
        <f t="shared" si="0"/>
        <v>42.025765246106729</v>
      </c>
      <c r="H22" s="522">
        <v>187</v>
      </c>
      <c r="I22" s="414">
        <f>H22/'[1]Form 1'!I17*100</f>
        <v>155.83333333333334</v>
      </c>
      <c r="J22" s="169">
        <v>177</v>
      </c>
      <c r="K22" s="173" t="e">
        <f>J22/'[1]Form 1'!AP23*100</f>
        <v>#DIV/0!</v>
      </c>
      <c r="L22" s="281">
        <v>23</v>
      </c>
      <c r="M22" s="173">
        <f t="shared" si="1"/>
        <v>8.518518518518519</v>
      </c>
      <c r="N22" s="457">
        <v>0</v>
      </c>
      <c r="O22" s="414">
        <f t="shared" si="2"/>
        <v>0</v>
      </c>
      <c r="P22" s="457">
        <v>0</v>
      </c>
      <c r="Q22" s="414">
        <f t="shared" si="3"/>
        <v>0</v>
      </c>
      <c r="R22" s="456">
        <v>0</v>
      </c>
      <c r="S22" s="173">
        <f t="shared" si="7"/>
        <v>0</v>
      </c>
      <c r="T22" s="467">
        <v>24</v>
      </c>
      <c r="U22" s="467">
        <v>77</v>
      </c>
      <c r="V22" s="467">
        <v>1632</v>
      </c>
      <c r="W22" s="467">
        <v>5</v>
      </c>
      <c r="X22" s="467">
        <v>167</v>
      </c>
      <c r="Y22" s="467">
        <v>0</v>
      </c>
      <c r="Z22" s="467">
        <v>0</v>
      </c>
      <c r="AA22" s="281">
        <v>0</v>
      </c>
      <c r="AB22" s="281">
        <v>0</v>
      </c>
      <c r="AC22" s="281">
        <v>153</v>
      </c>
      <c r="AD22" s="281">
        <v>0</v>
      </c>
      <c r="AE22" s="281">
        <v>30</v>
      </c>
      <c r="AF22" s="281">
        <v>0</v>
      </c>
      <c r="AG22" s="281">
        <v>0</v>
      </c>
      <c r="AH22" s="281">
        <v>0</v>
      </c>
      <c r="AI22" s="467">
        <v>0</v>
      </c>
      <c r="AJ22" s="467">
        <v>63</v>
      </c>
      <c r="AK22" s="467">
        <v>0</v>
      </c>
      <c r="AL22" s="467">
        <v>4</v>
      </c>
      <c r="AM22" s="467">
        <v>0</v>
      </c>
      <c r="AN22" s="467">
        <v>0</v>
      </c>
      <c r="AO22" s="168">
        <f t="shared" si="4"/>
        <v>2155</v>
      </c>
      <c r="AQ22" s="169"/>
      <c r="AR22" s="275"/>
    </row>
    <row r="23" spans="1:492" s="161" customFormat="1" ht="24" customHeight="1">
      <c r="A23" s="351">
        <v>15</v>
      </c>
      <c r="B23" s="300" t="s">
        <v>688</v>
      </c>
      <c r="C23" s="542">
        <v>6031.8662020132806</v>
      </c>
      <c r="D23" s="542">
        <v>4041.3503553488981</v>
      </c>
      <c r="E23" s="336">
        <v>419</v>
      </c>
      <c r="F23" s="281">
        <v>1627</v>
      </c>
      <c r="G23" s="173">
        <f t="shared" si="0"/>
        <v>40.258820862848395</v>
      </c>
      <c r="H23" s="522">
        <v>195</v>
      </c>
      <c r="I23" s="414">
        <f>H23/'[1]Form 1'!I18*100</f>
        <v>221.59090909090909</v>
      </c>
      <c r="J23" s="169">
        <v>182</v>
      </c>
      <c r="K23" s="173" t="e">
        <f>J23/'[1]Form 1'!AP24*100</f>
        <v>#DIV/0!</v>
      </c>
      <c r="L23" s="281">
        <v>26</v>
      </c>
      <c r="M23" s="173">
        <f t="shared" si="1"/>
        <v>6.2052505966587113</v>
      </c>
      <c r="N23" s="457">
        <v>0</v>
      </c>
      <c r="O23" s="414">
        <f t="shared" si="2"/>
        <v>0</v>
      </c>
      <c r="P23" s="457">
        <v>0</v>
      </c>
      <c r="Q23" s="414">
        <f t="shared" si="3"/>
        <v>0</v>
      </c>
      <c r="R23" s="456">
        <v>0</v>
      </c>
      <c r="S23" s="173">
        <f t="shared" si="7"/>
        <v>0</v>
      </c>
      <c r="T23" s="467">
        <v>53</v>
      </c>
      <c r="U23" s="467">
        <v>45</v>
      </c>
      <c r="V23" s="467">
        <v>672</v>
      </c>
      <c r="W23" s="467">
        <v>6</v>
      </c>
      <c r="X23" s="467">
        <v>58</v>
      </c>
      <c r="Y23" s="467">
        <v>0</v>
      </c>
      <c r="Z23" s="467">
        <v>0</v>
      </c>
      <c r="AA23" s="281">
        <v>3</v>
      </c>
      <c r="AB23" s="281">
        <v>5</v>
      </c>
      <c r="AC23" s="281">
        <v>172</v>
      </c>
      <c r="AD23" s="281">
        <v>0</v>
      </c>
      <c r="AE23" s="281">
        <v>4</v>
      </c>
      <c r="AF23" s="281">
        <v>0</v>
      </c>
      <c r="AG23" s="281">
        <v>0</v>
      </c>
      <c r="AH23" s="281">
        <v>0</v>
      </c>
      <c r="AI23" s="467">
        <v>0</v>
      </c>
      <c r="AJ23" s="467">
        <v>0</v>
      </c>
      <c r="AK23" s="467">
        <v>0</v>
      </c>
      <c r="AL23" s="467">
        <v>0</v>
      </c>
      <c r="AM23" s="467">
        <v>0</v>
      </c>
      <c r="AN23" s="467">
        <v>0</v>
      </c>
      <c r="AO23" s="168">
        <f t="shared" si="4"/>
        <v>1018</v>
      </c>
      <c r="AQ23" s="169"/>
      <c r="AR23" s="275"/>
    </row>
    <row r="24" spans="1:492" s="161" customFormat="1" ht="24" customHeight="1" thickBot="1">
      <c r="A24" s="351">
        <v>16</v>
      </c>
      <c r="B24" s="300" t="s">
        <v>689</v>
      </c>
      <c r="C24" s="542">
        <v>7022.256775352771</v>
      </c>
      <c r="D24" s="542">
        <v>4704.9120394863567</v>
      </c>
      <c r="E24" s="350">
        <v>65</v>
      </c>
      <c r="F24" s="281">
        <v>2137</v>
      </c>
      <c r="G24" s="173">
        <f t="shared" si="0"/>
        <v>45.420615349767516</v>
      </c>
      <c r="H24" s="522">
        <v>289</v>
      </c>
      <c r="I24" s="414">
        <f>H24/'[1]Form 1'!I25*100</f>
        <v>83.768115942028984</v>
      </c>
      <c r="J24" s="169">
        <v>274</v>
      </c>
      <c r="K24" s="173" t="e">
        <f>J24/'[1]Form 1'!AP25*100</f>
        <v>#DIV/0!</v>
      </c>
      <c r="L24" s="281">
        <v>34</v>
      </c>
      <c r="M24" s="173">
        <f t="shared" si="1"/>
        <v>52.307692307692314</v>
      </c>
      <c r="N24" s="457">
        <v>0</v>
      </c>
      <c r="O24" s="414">
        <f t="shared" si="2"/>
        <v>0</v>
      </c>
      <c r="P24" s="457">
        <v>0</v>
      </c>
      <c r="Q24" s="414">
        <f t="shared" si="3"/>
        <v>0</v>
      </c>
      <c r="R24" s="456">
        <v>0</v>
      </c>
      <c r="S24" s="414">
        <f t="shared" si="7"/>
        <v>0</v>
      </c>
      <c r="T24" s="467">
        <v>34</v>
      </c>
      <c r="U24" s="467">
        <v>56</v>
      </c>
      <c r="V24" s="467">
        <v>1984</v>
      </c>
      <c r="W24" s="467">
        <v>0</v>
      </c>
      <c r="X24" s="467">
        <v>45</v>
      </c>
      <c r="Y24" s="467">
        <v>0</v>
      </c>
      <c r="Z24" s="467">
        <v>0</v>
      </c>
      <c r="AA24" s="281">
        <v>7</v>
      </c>
      <c r="AB24" s="281">
        <v>12</v>
      </c>
      <c r="AC24" s="281">
        <v>240</v>
      </c>
      <c r="AD24" s="281">
        <v>0</v>
      </c>
      <c r="AE24" s="281">
        <v>15</v>
      </c>
      <c r="AF24" s="281">
        <v>1</v>
      </c>
      <c r="AG24" s="281">
        <v>3</v>
      </c>
      <c r="AH24" s="281">
        <v>0</v>
      </c>
      <c r="AI24" s="467">
        <v>0</v>
      </c>
      <c r="AJ24" s="467">
        <v>84</v>
      </c>
      <c r="AK24" s="467">
        <v>0</v>
      </c>
      <c r="AL24" s="467">
        <v>0</v>
      </c>
      <c r="AM24" s="467">
        <v>0</v>
      </c>
      <c r="AN24" s="467">
        <v>0</v>
      </c>
      <c r="AO24" s="168">
        <f t="shared" si="4"/>
        <v>2481</v>
      </c>
      <c r="AQ24" s="177"/>
      <c r="AR24" s="275"/>
    </row>
    <row r="25" spans="1:492" s="164" customFormat="1" ht="24" customHeight="1" thickBot="1">
      <c r="B25" s="164" t="s">
        <v>30</v>
      </c>
      <c r="C25" s="546">
        <v>53765</v>
      </c>
      <c r="D25" s="546">
        <v>36022.550000000003</v>
      </c>
      <c r="E25" s="276">
        <v>3834</v>
      </c>
      <c r="F25" s="176">
        <f>SUM(F9:F24)</f>
        <v>19900</v>
      </c>
      <c r="G25" s="173">
        <f>SUM(G9:G24)/16</f>
        <v>60.68309045057088</v>
      </c>
      <c r="H25" s="55">
        <f t="shared" ref="H25" si="8">SUM(H9:H24)</f>
        <v>1873</v>
      </c>
      <c r="I25" s="180">
        <f>H25/'[1]Form 1'!I26*100</f>
        <v>79.80400511291009</v>
      </c>
      <c r="J25" s="181">
        <f>SUM(J9:J24)</f>
        <v>1736</v>
      </c>
      <c r="K25" s="180" t="e">
        <f>J25/'[1]Form 1'!AP26*100</f>
        <v>#DIV/0!</v>
      </c>
      <c r="L25" s="113">
        <f>SUM(L9:L24)</f>
        <v>910</v>
      </c>
      <c r="M25" s="180">
        <f t="shared" si="1"/>
        <v>23.735002608242045</v>
      </c>
      <c r="N25" s="113">
        <f>SUM(N9:N24)</f>
        <v>24</v>
      </c>
      <c r="O25" s="180">
        <f t="shared" si="2"/>
        <v>0.12060301507537689</v>
      </c>
      <c r="P25" s="113">
        <f>SUM(P9:P24)</f>
        <v>0</v>
      </c>
      <c r="Q25" s="180">
        <f t="shared" si="3"/>
        <v>0</v>
      </c>
      <c r="R25" s="113">
        <f>SUM(R9:R24)</f>
        <v>15</v>
      </c>
      <c r="S25" s="180">
        <f t="shared" si="7"/>
        <v>7.5376884422110546E-2</v>
      </c>
      <c r="T25" s="174">
        <f>SUM(T9:T24)</f>
        <v>584</v>
      </c>
      <c r="U25" s="174">
        <f t="shared" ref="U25:AG25" si="9">SUM(U9:U24)</f>
        <v>1371</v>
      </c>
      <c r="V25" s="174">
        <f t="shared" si="9"/>
        <v>8684</v>
      </c>
      <c r="W25" s="174">
        <f t="shared" si="9"/>
        <v>334</v>
      </c>
      <c r="X25" s="174">
        <f t="shared" si="9"/>
        <v>1660</v>
      </c>
      <c r="Y25" s="174">
        <f t="shared" si="9"/>
        <v>273</v>
      </c>
      <c r="Z25" s="174">
        <f t="shared" si="9"/>
        <v>59</v>
      </c>
      <c r="AA25" s="174">
        <f t="shared" si="9"/>
        <v>50</v>
      </c>
      <c r="AB25" s="174">
        <f t="shared" si="9"/>
        <v>146</v>
      </c>
      <c r="AC25" s="174">
        <f t="shared" si="9"/>
        <v>1409</v>
      </c>
      <c r="AD25" s="175">
        <f t="shared" si="9"/>
        <v>20</v>
      </c>
      <c r="AE25" s="174">
        <f t="shared" si="9"/>
        <v>136</v>
      </c>
      <c r="AF25" s="175">
        <f t="shared" si="9"/>
        <v>2</v>
      </c>
      <c r="AG25" s="175">
        <f t="shared" si="9"/>
        <v>5</v>
      </c>
      <c r="AH25" s="174">
        <f>SUM(AH9:AH24)</f>
        <v>2</v>
      </c>
      <c r="AI25" s="174">
        <f t="shared" ref="AI25:AN25" si="10">SUM(AI9:AI24)</f>
        <v>54</v>
      </c>
      <c r="AJ25" s="174">
        <f t="shared" si="10"/>
        <v>286</v>
      </c>
      <c r="AK25" s="174">
        <f t="shared" si="10"/>
        <v>1</v>
      </c>
      <c r="AL25" s="174">
        <f t="shared" si="10"/>
        <v>17</v>
      </c>
      <c r="AM25" s="174">
        <f t="shared" si="10"/>
        <v>0</v>
      </c>
      <c r="AN25" s="174">
        <f t="shared" si="10"/>
        <v>0</v>
      </c>
      <c r="AO25" s="168">
        <f t="shared" si="4"/>
        <v>15093</v>
      </c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  <c r="BJ25" s="123"/>
      <c r="BK25" s="123"/>
      <c r="BL25" s="123"/>
      <c r="BM25" s="123"/>
      <c r="BN25" s="123"/>
      <c r="BO25" s="123"/>
      <c r="BP25" s="123"/>
      <c r="BQ25" s="123"/>
      <c r="BR25" s="123"/>
      <c r="BS25" s="123"/>
      <c r="BT25" s="123"/>
      <c r="BU25" s="123"/>
      <c r="BV25" s="123"/>
      <c r="BW25" s="123"/>
      <c r="BX25" s="123"/>
      <c r="BY25" s="123"/>
      <c r="BZ25" s="123"/>
      <c r="CA25" s="123"/>
      <c r="CB25" s="123"/>
      <c r="CC25" s="123"/>
      <c r="CD25" s="123"/>
      <c r="CE25" s="123"/>
      <c r="CF25" s="123"/>
      <c r="CG25" s="123"/>
      <c r="CH25" s="123"/>
      <c r="CI25" s="123"/>
      <c r="CJ25" s="123"/>
      <c r="CK25" s="123"/>
      <c r="CL25" s="123"/>
      <c r="CM25" s="123"/>
      <c r="CN25" s="123"/>
      <c r="CO25" s="123"/>
      <c r="CP25" s="123"/>
      <c r="CQ25" s="123"/>
      <c r="CR25" s="123"/>
      <c r="CS25" s="123"/>
      <c r="CT25" s="123"/>
      <c r="CU25" s="123"/>
      <c r="CV25" s="123"/>
      <c r="CW25" s="123"/>
      <c r="CX25" s="123"/>
      <c r="CY25" s="123"/>
      <c r="CZ25" s="123"/>
      <c r="DA25" s="123"/>
      <c r="DB25" s="123"/>
      <c r="DC25" s="123"/>
      <c r="DD25" s="123"/>
      <c r="DE25" s="123"/>
      <c r="DF25" s="123"/>
      <c r="DG25" s="123"/>
      <c r="DH25" s="123"/>
      <c r="DI25" s="123"/>
      <c r="DJ25" s="123"/>
      <c r="DK25" s="123"/>
      <c r="DL25" s="123"/>
      <c r="DM25" s="123"/>
      <c r="DN25" s="123"/>
      <c r="DO25" s="123"/>
      <c r="DP25" s="123"/>
      <c r="DQ25" s="123"/>
      <c r="DR25" s="123"/>
      <c r="DS25" s="123"/>
      <c r="DT25" s="123"/>
      <c r="DU25" s="123"/>
      <c r="DV25" s="123"/>
      <c r="DW25" s="123"/>
      <c r="DX25" s="123"/>
      <c r="DY25" s="123"/>
      <c r="DZ25" s="123"/>
      <c r="EA25" s="123"/>
      <c r="EB25" s="123"/>
      <c r="EC25" s="123"/>
      <c r="ED25" s="123"/>
      <c r="EE25" s="123"/>
      <c r="EF25" s="123"/>
      <c r="EG25" s="123"/>
      <c r="EH25" s="123"/>
      <c r="EI25" s="123"/>
      <c r="EJ25" s="123"/>
      <c r="EK25" s="123"/>
      <c r="EL25" s="123"/>
      <c r="EM25" s="123"/>
      <c r="EN25" s="123"/>
      <c r="EO25" s="123"/>
      <c r="EP25" s="123"/>
      <c r="EQ25" s="123"/>
      <c r="ER25" s="123"/>
      <c r="ES25" s="123"/>
      <c r="ET25" s="123"/>
      <c r="EU25" s="123"/>
      <c r="EV25" s="123"/>
      <c r="EW25" s="123"/>
      <c r="EX25" s="123"/>
      <c r="EY25" s="123"/>
      <c r="EZ25" s="123"/>
      <c r="FA25" s="123"/>
      <c r="FB25" s="123"/>
      <c r="FC25" s="123"/>
      <c r="FD25" s="123"/>
      <c r="FE25" s="123"/>
      <c r="FF25" s="123"/>
      <c r="FG25" s="123"/>
      <c r="FH25" s="123"/>
      <c r="FI25" s="123"/>
      <c r="FJ25" s="123"/>
      <c r="FK25" s="123"/>
      <c r="FL25" s="123"/>
      <c r="FM25" s="123"/>
      <c r="FN25" s="123"/>
      <c r="FO25" s="123"/>
      <c r="FP25" s="123"/>
      <c r="FQ25" s="123"/>
      <c r="FR25" s="123"/>
      <c r="FS25" s="123"/>
      <c r="FT25" s="123"/>
      <c r="FU25" s="123"/>
      <c r="FV25" s="123"/>
      <c r="FW25" s="123"/>
      <c r="FX25" s="123"/>
      <c r="FY25" s="123"/>
      <c r="FZ25" s="123"/>
      <c r="GA25" s="123"/>
      <c r="GB25" s="123"/>
      <c r="GC25" s="123"/>
      <c r="GD25" s="123"/>
      <c r="GE25" s="123"/>
      <c r="GF25" s="123"/>
      <c r="GG25" s="123"/>
      <c r="GH25" s="123"/>
      <c r="GI25" s="123"/>
      <c r="GJ25" s="123"/>
      <c r="GK25" s="123"/>
      <c r="GL25" s="123"/>
      <c r="GM25" s="123"/>
      <c r="GN25" s="123"/>
      <c r="GO25" s="123"/>
      <c r="GP25" s="123"/>
      <c r="GQ25" s="123"/>
      <c r="GR25" s="123"/>
      <c r="GS25" s="123"/>
      <c r="GT25" s="123"/>
      <c r="GU25" s="123"/>
      <c r="GV25" s="123"/>
      <c r="GW25" s="123"/>
      <c r="GX25" s="123"/>
      <c r="GY25" s="123"/>
      <c r="GZ25" s="123"/>
      <c r="HA25" s="123"/>
      <c r="HB25" s="123"/>
      <c r="HC25" s="123"/>
      <c r="HD25" s="123"/>
      <c r="HE25" s="123"/>
      <c r="HF25" s="123"/>
      <c r="HG25" s="123"/>
      <c r="HH25" s="123"/>
      <c r="HI25" s="123"/>
      <c r="HJ25" s="123"/>
      <c r="HK25" s="123"/>
      <c r="HL25" s="123"/>
      <c r="HM25" s="123"/>
      <c r="HN25" s="123"/>
      <c r="HO25" s="123"/>
      <c r="HP25" s="123"/>
      <c r="HQ25" s="123"/>
      <c r="HR25" s="123"/>
      <c r="HS25" s="123"/>
      <c r="HT25" s="123"/>
      <c r="HU25" s="123"/>
      <c r="HV25" s="123"/>
      <c r="HW25" s="123"/>
      <c r="HX25" s="123"/>
      <c r="HY25" s="123"/>
      <c r="HZ25" s="123"/>
      <c r="IA25" s="123"/>
      <c r="IB25" s="123"/>
      <c r="IC25" s="123"/>
      <c r="ID25" s="123"/>
      <c r="IE25" s="123"/>
      <c r="IF25" s="123"/>
      <c r="IG25" s="123"/>
      <c r="IH25" s="123"/>
      <c r="II25" s="123"/>
      <c r="IJ25" s="123"/>
      <c r="IK25" s="123"/>
      <c r="IL25" s="123"/>
      <c r="IM25" s="123"/>
      <c r="IN25" s="123"/>
      <c r="IO25" s="123"/>
      <c r="IP25" s="123"/>
      <c r="IQ25" s="123"/>
      <c r="IR25" s="123"/>
      <c r="IS25" s="123"/>
      <c r="IT25" s="123"/>
      <c r="IU25" s="123"/>
      <c r="IV25" s="123"/>
      <c r="IW25" s="123"/>
      <c r="IX25" s="123"/>
      <c r="IY25" s="123"/>
      <c r="IZ25" s="123"/>
      <c r="JA25" s="123"/>
      <c r="JB25" s="123"/>
      <c r="JC25" s="123"/>
      <c r="JD25" s="123"/>
      <c r="JE25" s="123"/>
      <c r="JF25" s="123"/>
      <c r="JG25" s="123"/>
      <c r="JH25" s="123"/>
      <c r="JI25" s="123"/>
      <c r="JJ25" s="123"/>
      <c r="JK25" s="123"/>
      <c r="JL25" s="123"/>
      <c r="JM25" s="123"/>
      <c r="JN25" s="123"/>
      <c r="JO25" s="123"/>
      <c r="JP25" s="123"/>
      <c r="JQ25" s="123"/>
      <c r="JR25" s="123"/>
      <c r="JS25" s="123"/>
      <c r="JT25" s="123"/>
      <c r="JU25" s="123"/>
      <c r="JV25" s="123"/>
      <c r="JW25" s="123"/>
      <c r="JX25" s="123"/>
      <c r="JY25" s="123"/>
      <c r="JZ25" s="123"/>
      <c r="KA25" s="123"/>
      <c r="KB25" s="123"/>
      <c r="KC25" s="123"/>
      <c r="KD25" s="123"/>
      <c r="KE25" s="123"/>
      <c r="KF25" s="123"/>
      <c r="KG25" s="123"/>
      <c r="KH25" s="123"/>
      <c r="KI25" s="123"/>
      <c r="KJ25" s="123"/>
      <c r="KK25" s="123"/>
      <c r="KL25" s="123"/>
      <c r="KM25" s="123"/>
      <c r="KN25" s="123"/>
      <c r="KO25" s="123"/>
      <c r="KP25" s="123"/>
      <c r="KQ25" s="123"/>
      <c r="KR25" s="123"/>
      <c r="KS25" s="123"/>
      <c r="KT25" s="123"/>
      <c r="KU25" s="123"/>
      <c r="KV25" s="123"/>
      <c r="KW25" s="123"/>
      <c r="KX25" s="123"/>
      <c r="KY25" s="123"/>
      <c r="KZ25" s="123"/>
      <c r="LA25" s="123"/>
      <c r="LB25" s="123"/>
      <c r="LC25" s="123"/>
      <c r="LD25" s="123"/>
      <c r="LE25" s="123"/>
      <c r="LF25" s="123"/>
      <c r="LG25" s="123"/>
      <c r="LH25" s="123"/>
      <c r="LI25" s="123"/>
      <c r="LJ25" s="123"/>
      <c r="LK25" s="123"/>
      <c r="LL25" s="123"/>
      <c r="LM25" s="123"/>
      <c r="LN25" s="123"/>
      <c r="LO25" s="123"/>
      <c r="LP25" s="123"/>
      <c r="LQ25" s="123"/>
      <c r="LR25" s="123"/>
      <c r="LS25" s="123"/>
      <c r="LT25" s="123"/>
      <c r="LU25" s="123"/>
      <c r="LV25" s="123"/>
      <c r="LW25" s="123"/>
      <c r="LX25" s="123"/>
      <c r="LY25" s="123"/>
      <c r="LZ25" s="123"/>
      <c r="MA25" s="123"/>
      <c r="MB25" s="123"/>
      <c r="MC25" s="123"/>
      <c r="MD25" s="123"/>
      <c r="ME25" s="123"/>
      <c r="MF25" s="123"/>
      <c r="MG25" s="123"/>
      <c r="MH25" s="123"/>
      <c r="MI25" s="123"/>
      <c r="MJ25" s="123"/>
      <c r="MK25" s="123"/>
      <c r="ML25" s="123"/>
      <c r="MM25" s="123"/>
      <c r="MN25" s="123"/>
      <c r="MO25" s="123"/>
      <c r="MP25" s="123"/>
      <c r="MQ25" s="123"/>
      <c r="MR25" s="123"/>
      <c r="MS25" s="123"/>
      <c r="MT25" s="123"/>
      <c r="MU25" s="123"/>
      <c r="MV25" s="123"/>
      <c r="MW25" s="123"/>
      <c r="MX25" s="123"/>
      <c r="MY25" s="123"/>
      <c r="MZ25" s="123"/>
      <c r="NA25" s="123"/>
      <c r="NB25" s="123"/>
      <c r="NC25" s="123"/>
      <c r="ND25" s="123"/>
      <c r="NE25" s="123"/>
      <c r="NF25" s="123"/>
      <c r="NG25" s="123"/>
      <c r="NH25" s="123"/>
      <c r="NI25" s="123"/>
      <c r="NJ25" s="123"/>
      <c r="NK25" s="123"/>
      <c r="NL25" s="123"/>
      <c r="NM25" s="123"/>
      <c r="NN25" s="123"/>
      <c r="NO25" s="123"/>
      <c r="NP25" s="123"/>
      <c r="NQ25" s="123"/>
      <c r="NR25" s="123"/>
      <c r="NS25" s="123"/>
      <c r="NT25" s="123"/>
      <c r="NU25" s="123"/>
      <c r="NV25" s="123"/>
      <c r="NW25" s="123"/>
      <c r="NX25" s="123"/>
      <c r="NY25" s="123"/>
      <c r="NZ25" s="123"/>
      <c r="OA25" s="123"/>
      <c r="OB25" s="123"/>
      <c r="OC25" s="123"/>
      <c r="OD25" s="123"/>
      <c r="OE25" s="123"/>
      <c r="OF25" s="123"/>
      <c r="OG25" s="123"/>
      <c r="OH25" s="123"/>
      <c r="OI25" s="123"/>
      <c r="OJ25" s="123"/>
      <c r="OK25" s="123"/>
      <c r="OL25" s="123"/>
      <c r="OM25" s="123"/>
      <c r="ON25" s="123"/>
      <c r="OO25" s="123"/>
      <c r="OP25" s="123"/>
      <c r="OQ25" s="123"/>
      <c r="OR25" s="123"/>
      <c r="OS25" s="123"/>
      <c r="OT25" s="123"/>
      <c r="OU25" s="123"/>
      <c r="OV25" s="123"/>
      <c r="OW25" s="123"/>
      <c r="OX25" s="123"/>
      <c r="OY25" s="123"/>
      <c r="OZ25" s="123"/>
      <c r="PA25" s="123"/>
      <c r="PB25" s="123"/>
      <c r="PC25" s="123"/>
      <c r="PD25" s="123"/>
      <c r="PE25" s="123"/>
      <c r="PF25" s="123"/>
      <c r="PG25" s="123"/>
      <c r="PH25" s="123"/>
      <c r="PI25" s="123"/>
      <c r="PJ25" s="123"/>
      <c r="PK25" s="123"/>
      <c r="PL25" s="123"/>
      <c r="PM25" s="123"/>
      <c r="PN25" s="123"/>
      <c r="PO25" s="123"/>
      <c r="PP25" s="123"/>
      <c r="PQ25" s="123"/>
      <c r="PR25" s="123"/>
      <c r="PS25" s="123"/>
      <c r="PT25" s="123"/>
      <c r="PU25" s="123"/>
      <c r="PV25" s="123"/>
      <c r="PW25" s="123"/>
      <c r="PX25" s="123"/>
      <c r="PY25" s="123"/>
      <c r="PZ25" s="123"/>
      <c r="QA25" s="123"/>
      <c r="QB25" s="123"/>
      <c r="QC25" s="123"/>
      <c r="QD25" s="123"/>
      <c r="QE25" s="123"/>
      <c r="QF25" s="123"/>
      <c r="QG25" s="123"/>
      <c r="QH25" s="123"/>
      <c r="QI25" s="123"/>
      <c r="QJ25" s="123"/>
      <c r="QK25" s="123"/>
      <c r="QL25" s="123"/>
      <c r="QM25" s="123"/>
      <c r="QN25" s="123"/>
      <c r="QO25" s="123"/>
      <c r="QP25" s="123"/>
      <c r="QQ25" s="123"/>
      <c r="QR25" s="123"/>
      <c r="QS25" s="123"/>
      <c r="QT25" s="123"/>
      <c r="QU25" s="123"/>
      <c r="QV25" s="123"/>
      <c r="QW25" s="123"/>
      <c r="QX25" s="123"/>
      <c r="QY25" s="123"/>
      <c r="QZ25" s="123"/>
      <c r="RA25" s="123"/>
      <c r="RB25" s="123"/>
      <c r="RC25" s="123"/>
      <c r="RD25" s="123"/>
      <c r="RE25" s="123"/>
      <c r="RF25" s="123"/>
      <c r="RG25" s="123"/>
      <c r="RH25" s="123"/>
      <c r="RI25" s="123"/>
      <c r="RJ25" s="123"/>
      <c r="RK25" s="123"/>
      <c r="RL25" s="123"/>
      <c r="RM25" s="123"/>
      <c r="RN25" s="123"/>
      <c r="RO25" s="123"/>
      <c r="RP25" s="123"/>
      <c r="RQ25" s="123"/>
      <c r="RR25" s="123"/>
      <c r="RS25" s="123"/>
      <c r="RT25" s="123"/>
      <c r="RU25" s="123"/>
      <c r="RV25" s="123"/>
      <c r="RW25" s="123"/>
      <c r="RX25" s="123"/>
    </row>
    <row r="26" spans="1:492" s="123" customFormat="1" ht="24" customHeight="1">
      <c r="A26" s="182"/>
      <c r="B26" s="182"/>
      <c r="C26" s="272"/>
      <c r="D26" s="272"/>
      <c r="E26" s="272"/>
      <c r="F26" s="183" t="s">
        <v>317</v>
      </c>
      <c r="G26" s="184"/>
      <c r="H26" s="183" t="s">
        <v>317</v>
      </c>
      <c r="I26" s="184"/>
      <c r="J26" s="185"/>
      <c r="K26" s="184"/>
      <c r="L26" s="185"/>
      <c r="M26" s="184"/>
      <c r="N26" s="186"/>
      <c r="O26" s="184"/>
      <c r="P26" s="185"/>
      <c r="Q26" s="184"/>
      <c r="R26" s="185"/>
      <c r="S26" s="184"/>
      <c r="T26" s="187"/>
      <c r="U26" s="188"/>
      <c r="V26" s="188"/>
      <c r="W26" s="188"/>
      <c r="X26" s="188"/>
      <c r="Y26" s="188"/>
      <c r="Z26" s="188"/>
      <c r="AA26" s="188"/>
      <c r="AB26" s="188"/>
      <c r="AC26" s="188"/>
      <c r="AD26" s="189"/>
      <c r="AE26" s="188"/>
      <c r="AF26" s="189"/>
      <c r="AG26" s="189"/>
      <c r="AH26" s="188"/>
      <c r="AI26" s="188"/>
      <c r="AJ26" s="188"/>
      <c r="AK26" s="189"/>
      <c r="AL26" s="188"/>
      <c r="AM26" s="189"/>
      <c r="AN26" s="189"/>
      <c r="AO26" s="189"/>
    </row>
    <row r="27" spans="1:492" s="123" customFormat="1" ht="24" customHeight="1">
      <c r="A27" s="182"/>
      <c r="B27" s="182"/>
      <c r="C27" s="272"/>
      <c r="D27" s="272"/>
      <c r="E27" s="272"/>
      <c r="F27" s="185"/>
      <c r="G27" s="184"/>
      <c r="H27" s="185"/>
      <c r="I27" s="184"/>
      <c r="J27" s="185"/>
      <c r="K27" s="184"/>
      <c r="L27" s="185"/>
      <c r="M27" s="184"/>
      <c r="N27" s="186"/>
      <c r="O27" s="184"/>
      <c r="P27" s="185"/>
      <c r="Q27" s="184"/>
      <c r="R27" s="185"/>
      <c r="S27" s="184"/>
      <c r="T27" s="187"/>
      <c r="U27" s="188"/>
      <c r="V27" s="188" t="s">
        <v>30</v>
      </c>
      <c r="W27" s="188">
        <f>SUM(T25:Z25)</f>
        <v>12965</v>
      </c>
      <c r="X27" s="188"/>
      <c r="Y27" s="188"/>
      <c r="Z27" s="188"/>
      <c r="AA27" s="188"/>
      <c r="AB27" s="188"/>
      <c r="AC27" s="188" t="s">
        <v>30</v>
      </c>
      <c r="AD27" s="188">
        <f>SUM(AA25:AG25)</f>
        <v>1768</v>
      </c>
      <c r="AE27" s="188"/>
      <c r="AF27" s="189"/>
      <c r="AG27" s="189"/>
      <c r="AH27" s="188"/>
      <c r="AI27" s="188"/>
      <c r="AJ27" s="188" t="s">
        <v>30</v>
      </c>
      <c r="AK27" s="188">
        <f>SUM(AH25:AN25)</f>
        <v>360</v>
      </c>
      <c r="AL27" s="188"/>
      <c r="AM27" s="189"/>
      <c r="AN27" s="189"/>
      <c r="AO27" s="189"/>
    </row>
    <row r="28" spans="1:492" s="123" customFormat="1" ht="24" customHeight="1">
      <c r="A28" s="182"/>
      <c r="B28" s="182"/>
      <c r="C28" s="272"/>
      <c r="D28" s="272"/>
      <c r="E28" s="272"/>
      <c r="F28" s="185"/>
      <c r="G28" s="184"/>
      <c r="H28" s="185"/>
      <c r="I28" s="184"/>
      <c r="J28" s="185"/>
      <c r="K28" s="184"/>
      <c r="L28" s="185"/>
      <c r="M28" s="184"/>
      <c r="N28" s="186"/>
      <c r="O28" s="184"/>
      <c r="P28" s="185"/>
      <c r="Q28" s="184"/>
      <c r="R28" s="185"/>
      <c r="S28" s="184"/>
    </row>
    <row r="29" spans="1:492" s="123" customFormat="1" ht="24" customHeight="1">
      <c r="A29" s="182"/>
      <c r="B29" s="182"/>
      <c r="C29" s="272"/>
      <c r="D29" s="272"/>
      <c r="E29" s="272"/>
      <c r="F29" s="185"/>
      <c r="G29" s="184"/>
      <c r="H29" s="185"/>
      <c r="I29" s="184"/>
      <c r="J29" s="185"/>
      <c r="K29" s="184"/>
      <c r="L29" s="185"/>
      <c r="M29" s="184"/>
      <c r="N29" s="186"/>
      <c r="O29" s="184"/>
      <c r="P29" s="185"/>
      <c r="Q29" s="184"/>
      <c r="R29" s="185"/>
      <c r="S29" s="184"/>
    </row>
    <row r="30" spans="1:492" s="123" customFormat="1" ht="24" customHeight="1">
      <c r="A30" s="182"/>
      <c r="B30" s="182"/>
      <c r="C30" s="272"/>
      <c r="D30" s="272"/>
      <c r="E30" s="272"/>
      <c r="F30" s="185"/>
      <c r="G30" s="184"/>
      <c r="H30" s="185"/>
      <c r="I30" s="184"/>
      <c r="J30" s="185"/>
      <c r="K30" s="184"/>
      <c r="L30" s="185"/>
      <c r="M30" s="184"/>
      <c r="N30" s="186"/>
      <c r="O30" s="184"/>
      <c r="P30" s="185"/>
      <c r="Q30" s="184"/>
      <c r="R30" s="185"/>
      <c r="S30" s="184"/>
    </row>
    <row r="31" spans="1:492" s="123" customFormat="1" ht="24" customHeight="1">
      <c r="A31" s="182"/>
      <c r="B31" s="182"/>
      <c r="C31" s="272"/>
      <c r="D31" s="272"/>
      <c r="E31" s="272"/>
      <c r="F31" s="185"/>
      <c r="G31" s="184"/>
      <c r="H31" s="185"/>
      <c r="I31" s="184"/>
      <c r="J31" s="185"/>
      <c r="K31" s="184"/>
      <c r="L31" s="185"/>
      <c r="M31" s="184"/>
      <c r="N31" s="186"/>
      <c r="O31" s="184"/>
      <c r="P31" s="185"/>
      <c r="Q31" s="184"/>
      <c r="R31" s="185"/>
      <c r="S31" s="184"/>
    </row>
    <row r="32" spans="1:492" s="70" customFormat="1" ht="14.25" customHeight="1">
      <c r="A32" s="61"/>
      <c r="B32" s="62"/>
      <c r="C32" s="62"/>
      <c r="D32" s="273"/>
      <c r="E32" s="62"/>
      <c r="F32" s="62"/>
      <c r="G32" s="2"/>
      <c r="H32" s="62"/>
      <c r="I32" s="2"/>
      <c r="J32" s="62"/>
      <c r="K32" s="2"/>
      <c r="L32" s="62"/>
      <c r="M32" s="2"/>
      <c r="N32" s="2"/>
      <c r="O32" s="2"/>
      <c r="P32" s="2"/>
      <c r="Q32" s="2"/>
      <c r="R32" s="2"/>
      <c r="S32" s="2"/>
    </row>
    <row r="33" spans="1:34" s="70" customFormat="1" ht="14.25" customHeight="1">
      <c r="A33" s="1235"/>
      <c r="B33" s="1235"/>
      <c r="C33" s="139"/>
      <c r="D33" s="266"/>
      <c r="E33" s="139"/>
      <c r="F33" s="139"/>
      <c r="H33" s="139"/>
      <c r="J33" s="139"/>
      <c r="L33" s="139"/>
    </row>
    <row r="34" spans="1:34" s="70" customFormat="1" ht="13.5" customHeight="1">
      <c r="C34" s="139"/>
      <c r="D34" s="266"/>
      <c r="E34" s="139"/>
    </row>
    <row r="35" spans="1:34" s="70" customFormat="1" ht="14.25" customHeight="1">
      <c r="C35" s="139"/>
      <c r="D35" s="266"/>
      <c r="E35" s="139"/>
      <c r="W35" s="124"/>
    </row>
    <row r="36" spans="1:34" s="70" customFormat="1" ht="24" customHeight="1">
      <c r="A36" s="165"/>
      <c r="C36" s="139"/>
      <c r="D36" s="266"/>
      <c r="E36" s="139"/>
      <c r="P36" s="165"/>
      <c r="T36" s="165"/>
      <c r="W36" s="124"/>
      <c r="AD36" s="165"/>
      <c r="AH36" s="165"/>
    </row>
    <row r="37" spans="1:34" s="70" customFormat="1" ht="15.6">
      <c r="A37" s="123"/>
      <c r="C37" s="139"/>
      <c r="D37" s="266"/>
      <c r="E37" s="139"/>
      <c r="P37" s="123"/>
      <c r="T37" s="123"/>
      <c r="W37" s="124"/>
      <c r="AD37" s="123"/>
      <c r="AH37" s="123"/>
    </row>
    <row r="38" spans="1:34" s="70" customFormat="1" ht="15.6">
      <c r="A38" s="123"/>
      <c r="C38" s="139"/>
      <c r="D38" s="266"/>
      <c r="E38" s="139"/>
      <c r="P38" s="123"/>
      <c r="Q38" s="124"/>
      <c r="R38" s="124"/>
      <c r="T38" s="123"/>
      <c r="AD38" s="123"/>
      <c r="AE38" s="124"/>
      <c r="AF38" s="124"/>
    </row>
    <row r="39" spans="1:34" s="70" customFormat="1" ht="15.6">
      <c r="A39" s="69"/>
      <c r="C39" s="139"/>
      <c r="D39" s="266"/>
      <c r="E39" s="139"/>
      <c r="P39" s="69"/>
      <c r="Q39" s="124"/>
      <c r="R39" s="124"/>
      <c r="T39" s="69"/>
      <c r="AD39" s="69"/>
      <c r="AE39" s="124"/>
      <c r="AF39" s="124"/>
    </row>
    <row r="40" spans="1:34" s="70" customFormat="1" ht="15.6">
      <c r="C40" s="139"/>
      <c r="D40" s="266"/>
      <c r="E40" s="139"/>
      <c r="Q40" s="124"/>
      <c r="R40" s="124"/>
      <c r="AE40" s="124"/>
      <c r="AF40" s="124"/>
    </row>
    <row r="41" spans="1:34" s="70" customFormat="1" ht="15.6">
      <c r="C41" s="139"/>
      <c r="D41" s="266"/>
      <c r="E41" s="139"/>
    </row>
    <row r="42" spans="1:34" s="70" customFormat="1" ht="15.6">
      <c r="C42" s="139"/>
      <c r="D42" s="266"/>
      <c r="E42" s="139"/>
    </row>
    <row r="43" spans="1:34" s="70" customFormat="1" ht="15.6">
      <c r="C43" s="139"/>
      <c r="D43" s="266"/>
      <c r="E43" s="139"/>
    </row>
    <row r="44" spans="1:34" s="70" customFormat="1" ht="15.6">
      <c r="C44" s="139"/>
      <c r="D44" s="266"/>
      <c r="E44" s="139"/>
    </row>
    <row r="45" spans="1:34" s="70" customFormat="1" ht="15.6">
      <c r="C45" s="139"/>
      <c r="D45" s="266"/>
      <c r="E45" s="139"/>
    </row>
    <row r="46" spans="1:34" s="70" customFormat="1" ht="15.6">
      <c r="C46" s="139"/>
      <c r="D46" s="266"/>
      <c r="E46" s="139"/>
    </row>
    <row r="47" spans="1:34" s="70" customFormat="1" ht="15.6">
      <c r="C47" s="139"/>
      <c r="D47" s="266"/>
      <c r="E47" s="139"/>
    </row>
    <row r="48" spans="1:34" s="70" customFormat="1" ht="15.6">
      <c r="C48" s="139"/>
      <c r="D48" s="266"/>
      <c r="E48" s="139"/>
    </row>
    <row r="49" spans="3:5" s="70" customFormat="1" ht="15.6">
      <c r="C49" s="139"/>
      <c r="D49" s="266"/>
      <c r="E49" s="139"/>
    </row>
    <row r="50" spans="3:5" s="70" customFormat="1" ht="15.6">
      <c r="C50" s="139"/>
      <c r="D50" s="266"/>
      <c r="E50" s="139"/>
    </row>
    <row r="51" spans="3:5" s="70" customFormat="1" ht="15.6">
      <c r="C51" s="139"/>
      <c r="D51" s="266"/>
      <c r="E51" s="139"/>
    </row>
    <row r="52" spans="3:5" s="70" customFormat="1" ht="15.6">
      <c r="C52" s="139"/>
      <c r="D52" s="266"/>
      <c r="E52" s="139"/>
    </row>
    <row r="53" spans="3:5" s="70" customFormat="1" ht="15.6">
      <c r="C53" s="139"/>
      <c r="D53" s="266"/>
      <c r="E53" s="139"/>
    </row>
    <row r="54" spans="3:5" s="70" customFormat="1" ht="15.6">
      <c r="C54" s="139"/>
      <c r="D54" s="266"/>
      <c r="E54" s="139"/>
    </row>
    <row r="55" spans="3:5" s="70" customFormat="1" ht="15.6">
      <c r="C55" s="139"/>
      <c r="D55" s="266"/>
      <c r="E55" s="139"/>
    </row>
    <row r="56" spans="3:5" s="70" customFormat="1" ht="15.6">
      <c r="C56" s="139"/>
      <c r="D56" s="266"/>
      <c r="E56" s="139"/>
    </row>
    <row r="57" spans="3:5" s="70" customFormat="1" ht="15.6">
      <c r="C57" s="139"/>
      <c r="D57" s="266"/>
      <c r="E57" s="139"/>
    </row>
    <row r="58" spans="3:5" s="70" customFormat="1" ht="15.6">
      <c r="C58" s="139"/>
      <c r="D58" s="266"/>
      <c r="E58" s="139"/>
    </row>
    <row r="59" spans="3:5" s="70" customFormat="1" ht="15.6">
      <c r="C59" s="139"/>
      <c r="D59" s="266"/>
      <c r="E59" s="139"/>
    </row>
    <row r="60" spans="3:5" s="70" customFormat="1" ht="15.6">
      <c r="C60" s="139"/>
      <c r="D60" s="266"/>
      <c r="E60" s="139"/>
    </row>
    <row r="61" spans="3:5" s="70" customFormat="1" ht="15.6">
      <c r="C61" s="139"/>
      <c r="D61" s="266"/>
      <c r="E61" s="139"/>
    </row>
    <row r="62" spans="3:5" s="70" customFormat="1" ht="15.6">
      <c r="C62" s="139"/>
      <c r="D62" s="266"/>
      <c r="E62" s="139"/>
    </row>
    <row r="63" spans="3:5" s="70" customFormat="1" ht="15.6">
      <c r="C63" s="139"/>
      <c r="D63" s="266"/>
      <c r="E63" s="139"/>
    </row>
    <row r="64" spans="3:5" s="70" customFormat="1" ht="15.6">
      <c r="C64" s="139"/>
      <c r="D64" s="266"/>
      <c r="E64" s="139"/>
    </row>
    <row r="65" spans="3:5" s="70" customFormat="1" ht="15.6">
      <c r="C65" s="139"/>
      <c r="D65" s="266"/>
      <c r="E65" s="139"/>
    </row>
    <row r="66" spans="3:5" s="70" customFormat="1" ht="15.6">
      <c r="C66" s="139"/>
      <c r="D66" s="266"/>
      <c r="E66" s="139"/>
    </row>
    <row r="67" spans="3:5" s="70" customFormat="1" ht="15.6">
      <c r="C67" s="139"/>
      <c r="D67" s="266"/>
      <c r="E67" s="139"/>
    </row>
    <row r="68" spans="3:5" s="70" customFormat="1" ht="15.6">
      <c r="C68" s="139"/>
      <c r="D68" s="266"/>
      <c r="E68" s="139"/>
    </row>
    <row r="69" spans="3:5" s="70" customFormat="1" ht="15.6">
      <c r="C69" s="139"/>
      <c r="D69" s="266"/>
      <c r="E69" s="139"/>
    </row>
    <row r="70" spans="3:5" s="70" customFormat="1" ht="15.6">
      <c r="C70" s="139"/>
      <c r="D70" s="266"/>
      <c r="E70" s="139"/>
    </row>
    <row r="71" spans="3:5" s="70" customFormat="1" ht="15.6">
      <c r="C71" s="139"/>
      <c r="D71" s="266"/>
      <c r="E71" s="139"/>
    </row>
    <row r="72" spans="3:5" s="70" customFormat="1" ht="15.6">
      <c r="C72" s="139"/>
      <c r="D72" s="266"/>
      <c r="E72" s="139"/>
    </row>
    <row r="73" spans="3:5" s="70" customFormat="1" ht="15.6">
      <c r="C73" s="139"/>
      <c r="D73" s="266"/>
      <c r="E73" s="139"/>
    </row>
    <row r="74" spans="3:5" s="70" customFormat="1" ht="15.6">
      <c r="C74" s="139"/>
      <c r="D74" s="266"/>
      <c r="E74" s="139"/>
    </row>
    <row r="75" spans="3:5" s="70" customFormat="1" ht="15.6">
      <c r="C75" s="139"/>
      <c r="D75" s="266"/>
      <c r="E75" s="139"/>
    </row>
    <row r="76" spans="3:5" s="70" customFormat="1" ht="15.6">
      <c r="C76" s="139"/>
      <c r="D76" s="266"/>
      <c r="E76" s="139"/>
    </row>
    <row r="77" spans="3:5" s="70" customFormat="1" ht="15.6">
      <c r="C77" s="139"/>
      <c r="D77" s="266"/>
      <c r="E77" s="139"/>
    </row>
    <row r="78" spans="3:5" s="70" customFormat="1" ht="15.6">
      <c r="C78" s="139"/>
      <c r="D78" s="266"/>
      <c r="E78" s="139"/>
    </row>
    <row r="79" spans="3:5" s="70" customFormat="1" ht="15.6">
      <c r="C79" s="139"/>
      <c r="D79" s="266"/>
      <c r="E79" s="139"/>
    </row>
    <row r="80" spans="3:5" s="70" customFormat="1" ht="15.6">
      <c r="C80" s="139"/>
      <c r="D80" s="266"/>
      <c r="E80" s="139"/>
    </row>
    <row r="81" spans="3:5" s="70" customFormat="1" ht="15.6">
      <c r="C81" s="139"/>
      <c r="D81" s="266"/>
      <c r="E81" s="139"/>
    </row>
    <row r="82" spans="3:5" s="70" customFormat="1" ht="15.6">
      <c r="C82" s="139"/>
      <c r="D82" s="266"/>
      <c r="E82" s="139"/>
    </row>
    <row r="83" spans="3:5" s="70" customFormat="1" ht="15.6">
      <c r="C83" s="139"/>
      <c r="D83" s="266"/>
      <c r="E83" s="139"/>
    </row>
    <row r="84" spans="3:5" s="70" customFormat="1" ht="15.6">
      <c r="C84" s="139"/>
      <c r="D84" s="266"/>
      <c r="E84" s="139"/>
    </row>
    <row r="85" spans="3:5" s="70" customFormat="1" ht="15.6">
      <c r="C85" s="139"/>
      <c r="D85" s="266"/>
      <c r="E85" s="139"/>
    </row>
    <row r="86" spans="3:5" s="70" customFormat="1" ht="15.6">
      <c r="C86" s="139"/>
      <c r="D86" s="266"/>
      <c r="E86" s="139"/>
    </row>
    <row r="87" spans="3:5" s="70" customFormat="1" ht="15.6">
      <c r="C87" s="139"/>
      <c r="D87" s="266"/>
      <c r="E87" s="139"/>
    </row>
    <row r="88" spans="3:5" s="70" customFormat="1" ht="15.6">
      <c r="C88" s="139"/>
      <c r="D88" s="266"/>
      <c r="E88" s="139"/>
    </row>
    <row r="89" spans="3:5" s="70" customFormat="1" ht="15.6">
      <c r="C89" s="139"/>
      <c r="D89" s="266"/>
      <c r="E89" s="139"/>
    </row>
    <row r="90" spans="3:5" s="70" customFormat="1" ht="15.6">
      <c r="C90" s="139"/>
      <c r="D90" s="266"/>
      <c r="E90" s="139"/>
    </row>
    <row r="91" spans="3:5" s="70" customFormat="1" ht="15.6">
      <c r="C91" s="139"/>
      <c r="D91" s="266"/>
      <c r="E91" s="139"/>
    </row>
    <row r="92" spans="3:5" s="70" customFormat="1" ht="15.6">
      <c r="C92" s="139"/>
      <c r="D92" s="266"/>
      <c r="E92" s="139"/>
    </row>
    <row r="93" spans="3:5" s="70" customFormat="1" ht="15.6">
      <c r="C93" s="139"/>
      <c r="D93" s="266"/>
      <c r="E93" s="139"/>
    </row>
    <row r="94" spans="3:5" s="70" customFormat="1" ht="15.6">
      <c r="C94" s="139"/>
      <c r="D94" s="266"/>
      <c r="E94" s="139"/>
    </row>
    <row r="95" spans="3:5" s="70" customFormat="1" ht="15.6">
      <c r="C95" s="139"/>
      <c r="D95" s="266"/>
      <c r="E95" s="139"/>
    </row>
    <row r="96" spans="3:5" s="70" customFormat="1" ht="15.6">
      <c r="C96" s="139"/>
      <c r="D96" s="266"/>
      <c r="E96" s="139"/>
    </row>
    <row r="97" spans="3:5" s="70" customFormat="1" ht="15.6">
      <c r="C97" s="139"/>
      <c r="D97" s="266"/>
      <c r="E97" s="139"/>
    </row>
    <row r="98" spans="3:5" s="70" customFormat="1" ht="15.6">
      <c r="C98" s="139"/>
      <c r="D98" s="266"/>
      <c r="E98" s="139"/>
    </row>
    <row r="99" spans="3:5" s="70" customFormat="1" ht="15.6">
      <c r="C99" s="139"/>
      <c r="D99" s="266"/>
      <c r="E99" s="139"/>
    </row>
    <row r="100" spans="3:5" s="70" customFormat="1" ht="15.6">
      <c r="C100" s="139"/>
      <c r="D100" s="266"/>
      <c r="E100" s="139"/>
    </row>
    <row r="101" spans="3:5" s="70" customFormat="1" ht="15.6">
      <c r="C101" s="139"/>
      <c r="D101" s="266"/>
      <c r="E101" s="139"/>
    </row>
    <row r="102" spans="3:5" s="70" customFormat="1" ht="15.6">
      <c r="C102" s="139"/>
      <c r="D102" s="266"/>
      <c r="E102" s="139"/>
    </row>
    <row r="103" spans="3:5" s="70" customFormat="1" ht="15.6">
      <c r="C103" s="139"/>
      <c r="D103" s="266"/>
      <c r="E103" s="139"/>
    </row>
    <row r="104" spans="3:5" s="70" customFormat="1" ht="15.6">
      <c r="C104" s="139"/>
      <c r="D104" s="266"/>
      <c r="E104" s="139"/>
    </row>
    <row r="105" spans="3:5" s="70" customFormat="1" ht="15.6">
      <c r="C105" s="139"/>
      <c r="D105" s="266"/>
      <c r="E105" s="139"/>
    </row>
    <row r="106" spans="3:5" s="70" customFormat="1" ht="15.6">
      <c r="C106" s="139"/>
      <c r="D106" s="266"/>
      <c r="E106" s="139"/>
    </row>
    <row r="107" spans="3:5" s="70" customFormat="1" ht="15.6">
      <c r="C107" s="139"/>
      <c r="D107" s="266"/>
      <c r="E107" s="139"/>
    </row>
    <row r="108" spans="3:5" s="70" customFormat="1" ht="15.6">
      <c r="C108" s="139"/>
      <c r="D108" s="266"/>
      <c r="E108" s="139"/>
    </row>
    <row r="109" spans="3:5" s="70" customFormat="1" ht="15.6">
      <c r="C109" s="139"/>
      <c r="D109" s="266"/>
      <c r="E109" s="139"/>
    </row>
  </sheetData>
  <mergeCells count="40">
    <mergeCell ref="AO6:AO8"/>
    <mergeCell ref="AA6:AG6"/>
    <mergeCell ref="F7:G7"/>
    <mergeCell ref="AD7:AD8"/>
    <mergeCell ref="E7:E8"/>
    <mergeCell ref="AB7:AB8"/>
    <mergeCell ref="AE7:AE8"/>
    <mergeCell ref="AF7:AF8"/>
    <mergeCell ref="AM7:AM8"/>
    <mergeCell ref="AL7:AL8"/>
    <mergeCell ref="AI7:AI8"/>
    <mergeCell ref="AH7:AH8"/>
    <mergeCell ref="AJ7:AJ8"/>
    <mergeCell ref="AK7:AK8"/>
    <mergeCell ref="AN7:AN8"/>
    <mergeCell ref="AA7:AA8"/>
    <mergeCell ref="P7:Q7"/>
    <mergeCell ref="T7:T8"/>
    <mergeCell ref="D7:D8"/>
    <mergeCell ref="J7:K7"/>
    <mergeCell ref="F6:S6"/>
    <mergeCell ref="N7:O7"/>
    <mergeCell ref="L7:M7"/>
    <mergeCell ref="R7:S7"/>
    <mergeCell ref="H7:I7"/>
    <mergeCell ref="A33:B33"/>
    <mergeCell ref="C7:C8"/>
    <mergeCell ref="C6:E6"/>
    <mergeCell ref="B6:B8"/>
    <mergeCell ref="A6:A8"/>
    <mergeCell ref="AH6:AN6"/>
    <mergeCell ref="AG7:AG8"/>
    <mergeCell ref="AC7:AC8"/>
    <mergeCell ref="T6:Z6"/>
    <mergeCell ref="X7:X8"/>
    <mergeCell ref="Y7:Y8"/>
    <mergeCell ref="Z7:Z8"/>
    <mergeCell ref="W7:W8"/>
    <mergeCell ref="V7:V8"/>
    <mergeCell ref="U7:U8"/>
  </mergeCells>
  <printOptions horizontalCentered="1" verticalCentered="1"/>
  <pageMargins left="0" right="0.75" top="0" bottom="3.5" header="0.3" footer="0.3"/>
  <pageSetup paperSize="5" scale="45" orientation="landscape" horizontalDpi="360" verticalDpi="36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opLeftCell="A3" zoomScale="60" workbookViewId="0">
      <selection activeCell="C11" sqref="C11:C27"/>
    </sheetView>
  </sheetViews>
  <sheetFormatPr defaultColWidth="9.109375" defaultRowHeight="15.6"/>
  <cols>
    <col min="1" max="1" width="9.109375" style="70"/>
    <col min="2" max="2" width="28.33203125" style="70" customWidth="1"/>
    <col min="3" max="4" width="16.88671875" style="70" customWidth="1"/>
    <col min="5" max="5" width="14.33203125" style="70" customWidth="1"/>
    <col min="6" max="6" width="13" style="70" customWidth="1"/>
    <col min="7" max="7" width="15.44140625" style="70" customWidth="1"/>
    <col min="8" max="8" width="14.44140625" style="70" customWidth="1"/>
    <col min="9" max="9" width="29.109375" style="70" customWidth="1"/>
    <col min="10" max="16384" width="9.109375" style="70"/>
  </cols>
  <sheetData>
    <row r="1" spans="1:9">
      <c r="A1" s="7"/>
      <c r="B1" s="6"/>
      <c r="C1" s="8"/>
      <c r="D1" s="8"/>
      <c r="E1" s="128"/>
      <c r="F1" s="190"/>
      <c r="G1" s="7" t="s">
        <v>4</v>
      </c>
      <c r="H1" s="6" t="s">
        <v>1</v>
      </c>
      <c r="I1" s="8" t="s">
        <v>255</v>
      </c>
    </row>
    <row r="2" spans="1:9">
      <c r="A2" s="7"/>
      <c r="B2" s="6"/>
      <c r="C2" s="191"/>
      <c r="D2" s="191"/>
      <c r="E2" s="128"/>
      <c r="F2" s="190"/>
      <c r="G2" s="7" t="s">
        <v>159</v>
      </c>
      <c r="H2" s="6" t="s">
        <v>1</v>
      </c>
      <c r="I2" s="166" t="s">
        <v>621</v>
      </c>
    </row>
    <row r="3" spans="1:9">
      <c r="A3" s="192"/>
      <c r="B3" s="190"/>
      <c r="C3" s="193"/>
      <c r="D3" s="193"/>
      <c r="E3" s="190"/>
      <c r="F3" s="190"/>
      <c r="G3" s="190"/>
      <c r="H3" s="190"/>
      <c r="I3" s="190"/>
    </row>
    <row r="4" spans="1:9">
      <c r="A4" s="194"/>
      <c r="B4" s="195"/>
      <c r="C4" s="195"/>
      <c r="D4" s="195"/>
      <c r="E4" s="195"/>
      <c r="F4" s="195"/>
      <c r="G4" s="195"/>
      <c r="H4" s="195"/>
      <c r="I4" s="196">
        <v>3</v>
      </c>
    </row>
    <row r="5" spans="1:9" ht="16.2" thickBot="1">
      <c r="A5" s="1263" t="s">
        <v>6</v>
      </c>
      <c r="B5" s="1264"/>
      <c r="C5" s="197" t="s">
        <v>323</v>
      </c>
      <c r="D5" s="198"/>
      <c r="E5" s="198"/>
      <c r="F5" s="198"/>
      <c r="G5" s="198"/>
      <c r="H5" s="198"/>
      <c r="I5" s="1252" t="s">
        <v>324</v>
      </c>
    </row>
    <row r="6" spans="1:9">
      <c r="A6" s="1117" t="s">
        <v>486</v>
      </c>
      <c r="B6" s="1110" t="s">
        <v>690</v>
      </c>
      <c r="C6" s="1257" t="s">
        <v>325</v>
      </c>
      <c r="D6" s="1258"/>
      <c r="E6" s="1258"/>
      <c r="F6" s="1258"/>
      <c r="G6" s="1258"/>
      <c r="H6" s="1258"/>
      <c r="I6" s="1253"/>
    </row>
    <row r="7" spans="1:9">
      <c r="A7" s="1106"/>
      <c r="B7" s="1123"/>
      <c r="C7" s="1259"/>
      <c r="D7" s="1260"/>
      <c r="E7" s="1260"/>
      <c r="F7" s="1260"/>
      <c r="G7" s="1260"/>
      <c r="H7" s="1260"/>
      <c r="I7" s="1253"/>
    </row>
    <row r="8" spans="1:9">
      <c r="A8" s="1106"/>
      <c r="B8" s="1123"/>
      <c r="C8" s="1255" t="s">
        <v>340</v>
      </c>
      <c r="D8" s="1255" t="s">
        <v>326</v>
      </c>
      <c r="E8" s="1255" t="s">
        <v>327</v>
      </c>
      <c r="F8" s="1255" t="s">
        <v>328</v>
      </c>
      <c r="G8" s="1255" t="s">
        <v>329</v>
      </c>
      <c r="H8" s="1265" t="s">
        <v>330</v>
      </c>
      <c r="I8" s="1253"/>
    </row>
    <row r="9" spans="1:9" ht="45.75" customHeight="1">
      <c r="A9" s="1106"/>
      <c r="B9" s="1123"/>
      <c r="C9" s="1256"/>
      <c r="D9" s="1256"/>
      <c r="E9" s="1256"/>
      <c r="F9" s="1256"/>
      <c r="G9" s="1256"/>
      <c r="H9" s="1266"/>
      <c r="I9" s="1254"/>
    </row>
    <row r="10" spans="1:9" ht="16.2" thickBot="1">
      <c r="A10" s="139">
        <v>1</v>
      </c>
      <c r="B10" s="139">
        <v>2</v>
      </c>
      <c r="C10" s="200">
        <v>3</v>
      </c>
      <c r="D10" s="199">
        <v>4</v>
      </c>
      <c r="E10" s="199">
        <v>5</v>
      </c>
      <c r="F10" s="199">
        <v>6</v>
      </c>
      <c r="G10" s="199">
        <v>7</v>
      </c>
      <c r="H10" s="199">
        <v>8</v>
      </c>
      <c r="I10" s="199">
        <v>9</v>
      </c>
    </row>
    <row r="11" spans="1:9" ht="16.2" thickBot="1">
      <c r="A11" s="257">
        <v>1</v>
      </c>
      <c r="B11" s="300" t="s">
        <v>674</v>
      </c>
      <c r="C11" s="201">
        <f>SUM(D11:H11)</f>
        <v>0</v>
      </c>
      <c r="D11" s="567">
        <v>0</v>
      </c>
      <c r="E11" s="202">
        <v>0</v>
      </c>
      <c r="F11" s="202">
        <v>0</v>
      </c>
      <c r="G11" s="202">
        <v>0</v>
      </c>
      <c r="H11" s="202">
        <v>0</v>
      </c>
      <c r="I11" s="203"/>
    </row>
    <row r="12" spans="1:9" ht="16.2" thickBot="1">
      <c r="A12" s="257">
        <v>2</v>
      </c>
      <c r="B12" s="300" t="s">
        <v>675</v>
      </c>
      <c r="C12" s="201">
        <v>0</v>
      </c>
      <c r="D12" s="568">
        <v>0</v>
      </c>
      <c r="E12" s="204">
        <v>0</v>
      </c>
      <c r="F12" s="204">
        <v>0</v>
      </c>
      <c r="G12" s="204">
        <v>0</v>
      </c>
      <c r="H12" s="204">
        <v>0</v>
      </c>
      <c r="I12" s="203"/>
    </row>
    <row r="13" spans="1:9" ht="16.2" thickBot="1">
      <c r="A13" s="257">
        <v>3</v>
      </c>
      <c r="B13" s="300" t="s">
        <v>676</v>
      </c>
      <c r="C13" s="201">
        <f t="shared" ref="C13:C26" si="0">SUM(D13:H13)</f>
        <v>0</v>
      </c>
      <c r="D13" s="568">
        <v>0</v>
      </c>
      <c r="E13" s="204">
        <v>0</v>
      </c>
      <c r="F13" s="204">
        <v>0</v>
      </c>
      <c r="G13" s="204">
        <v>0</v>
      </c>
      <c r="H13" s="204">
        <v>0</v>
      </c>
      <c r="I13" s="203"/>
    </row>
    <row r="14" spans="1:9" ht="16.2" thickBot="1">
      <c r="A14" s="257">
        <v>4</v>
      </c>
      <c r="B14" s="300" t="s">
        <v>677</v>
      </c>
      <c r="C14" s="201">
        <f t="shared" si="0"/>
        <v>0</v>
      </c>
      <c r="D14" s="568">
        <v>0</v>
      </c>
      <c r="E14" s="204">
        <v>0</v>
      </c>
      <c r="F14" s="204">
        <v>0</v>
      </c>
      <c r="G14" s="204">
        <v>0</v>
      </c>
      <c r="H14" s="204">
        <v>0</v>
      </c>
      <c r="I14" s="203"/>
    </row>
    <row r="15" spans="1:9" ht="16.2" thickBot="1">
      <c r="A15" s="257">
        <v>5</v>
      </c>
      <c r="B15" s="300" t="s">
        <v>678</v>
      </c>
      <c r="C15" s="201">
        <f t="shared" si="0"/>
        <v>0</v>
      </c>
      <c r="D15" s="568"/>
      <c r="E15" s="204"/>
      <c r="F15" s="204"/>
      <c r="G15" s="204"/>
      <c r="H15" s="204"/>
      <c r="I15" s="203"/>
    </row>
    <row r="16" spans="1:9" ht="16.2" thickBot="1">
      <c r="A16" s="257">
        <v>6</v>
      </c>
      <c r="B16" s="300" t="s">
        <v>679</v>
      </c>
      <c r="C16" s="201">
        <f t="shared" si="0"/>
        <v>0</v>
      </c>
      <c r="D16" s="568">
        <v>0</v>
      </c>
      <c r="E16" s="204">
        <v>0</v>
      </c>
      <c r="F16" s="204">
        <v>0</v>
      </c>
      <c r="G16" s="204">
        <v>0</v>
      </c>
      <c r="H16" s="204">
        <v>0</v>
      </c>
      <c r="I16" s="203"/>
    </row>
    <row r="17" spans="1:9" ht="16.2" thickBot="1">
      <c r="A17" s="257">
        <v>7</v>
      </c>
      <c r="B17" s="300" t="s">
        <v>680</v>
      </c>
      <c r="C17" s="201">
        <f t="shared" si="0"/>
        <v>0</v>
      </c>
      <c r="D17" s="568">
        <v>0</v>
      </c>
      <c r="E17" s="204">
        <v>0</v>
      </c>
      <c r="F17" s="204">
        <v>0</v>
      </c>
      <c r="G17" s="204">
        <v>0</v>
      </c>
      <c r="H17" s="204">
        <v>0</v>
      </c>
      <c r="I17" s="203"/>
    </row>
    <row r="18" spans="1:9" ht="16.2" thickBot="1">
      <c r="A18" s="257">
        <v>8</v>
      </c>
      <c r="B18" s="300" t="s">
        <v>681</v>
      </c>
      <c r="C18" s="201">
        <v>1</v>
      </c>
      <c r="D18" s="569">
        <v>1</v>
      </c>
      <c r="E18" s="205"/>
      <c r="F18" s="205"/>
      <c r="G18" s="205"/>
      <c r="H18" s="205"/>
      <c r="I18" s="206"/>
    </row>
    <row r="19" spans="1:9" ht="16.2" thickBot="1">
      <c r="A19" s="257">
        <v>9</v>
      </c>
      <c r="B19" s="300" t="s">
        <v>682</v>
      </c>
      <c r="C19" s="201">
        <f t="shared" si="0"/>
        <v>0</v>
      </c>
      <c r="D19" s="568">
        <v>0</v>
      </c>
      <c r="E19" s="204">
        <v>0</v>
      </c>
      <c r="F19" s="204">
        <v>0</v>
      </c>
      <c r="G19" s="204">
        <v>0</v>
      </c>
      <c r="H19" s="204">
        <v>0</v>
      </c>
      <c r="I19" s="203"/>
    </row>
    <row r="20" spans="1:9" ht="16.2" thickBot="1">
      <c r="A20" s="257">
        <v>10</v>
      </c>
      <c r="B20" s="300" t="s">
        <v>683</v>
      </c>
      <c r="C20" s="201">
        <f t="shared" si="0"/>
        <v>0</v>
      </c>
      <c r="D20" s="568">
        <v>0</v>
      </c>
      <c r="E20" s="204">
        <v>0</v>
      </c>
      <c r="F20" s="204">
        <v>0</v>
      </c>
      <c r="G20" s="204">
        <v>0</v>
      </c>
      <c r="H20" s="204">
        <v>0</v>
      </c>
      <c r="I20" s="203"/>
    </row>
    <row r="21" spans="1:9" ht="16.2" thickBot="1">
      <c r="A21" s="257">
        <v>11</v>
      </c>
      <c r="B21" s="300" t="s">
        <v>684</v>
      </c>
      <c r="C21" s="201">
        <f t="shared" si="0"/>
        <v>0</v>
      </c>
      <c r="D21" s="568">
        <v>0</v>
      </c>
      <c r="E21" s="204">
        <v>0</v>
      </c>
      <c r="F21" s="204">
        <v>0</v>
      </c>
      <c r="G21" s="204">
        <v>0</v>
      </c>
      <c r="H21" s="204">
        <v>0</v>
      </c>
      <c r="I21" s="203"/>
    </row>
    <row r="22" spans="1:9" ht="16.2" thickBot="1">
      <c r="A22" s="257">
        <v>12</v>
      </c>
      <c r="B22" s="300" t="s">
        <v>685</v>
      </c>
      <c r="C22" s="201">
        <f t="shared" si="0"/>
        <v>0</v>
      </c>
      <c r="D22" s="568">
        <v>0</v>
      </c>
      <c r="E22" s="204">
        <v>0</v>
      </c>
      <c r="F22" s="204">
        <v>0</v>
      </c>
      <c r="G22" s="204">
        <v>0</v>
      </c>
      <c r="H22" s="204">
        <v>0</v>
      </c>
      <c r="I22" s="203"/>
    </row>
    <row r="23" spans="1:9" ht="16.2" thickBot="1">
      <c r="A23" s="257">
        <v>13</v>
      </c>
      <c r="B23" s="300" t="s">
        <v>686</v>
      </c>
      <c r="C23" s="201">
        <f t="shared" si="0"/>
        <v>0</v>
      </c>
      <c r="D23" s="568">
        <v>0</v>
      </c>
      <c r="E23" s="204">
        <v>0</v>
      </c>
      <c r="F23" s="204">
        <v>0</v>
      </c>
      <c r="G23" s="204">
        <v>0</v>
      </c>
      <c r="H23" s="204">
        <v>0</v>
      </c>
      <c r="I23" s="203"/>
    </row>
    <row r="24" spans="1:9" ht="16.2" thickBot="1">
      <c r="A24" s="257">
        <v>14</v>
      </c>
      <c r="B24" s="300" t="s">
        <v>687</v>
      </c>
      <c r="C24" s="201">
        <f t="shared" si="0"/>
        <v>0</v>
      </c>
      <c r="D24" s="568">
        <v>0</v>
      </c>
      <c r="E24" s="204">
        <v>0</v>
      </c>
      <c r="F24" s="204">
        <v>0</v>
      </c>
      <c r="G24" s="204">
        <v>0</v>
      </c>
      <c r="H24" s="204">
        <v>0</v>
      </c>
      <c r="I24" s="203"/>
    </row>
    <row r="25" spans="1:9" ht="16.2" thickBot="1">
      <c r="A25" s="257">
        <v>15</v>
      </c>
      <c r="B25" s="300" t="s">
        <v>688</v>
      </c>
      <c r="C25" s="201">
        <f t="shared" si="0"/>
        <v>0</v>
      </c>
      <c r="D25" s="568">
        <v>0</v>
      </c>
      <c r="E25" s="204">
        <v>0</v>
      </c>
      <c r="F25" s="204">
        <v>0</v>
      </c>
      <c r="G25" s="204">
        <v>0</v>
      </c>
      <c r="H25" s="204">
        <v>0</v>
      </c>
      <c r="I25" s="203"/>
    </row>
    <row r="26" spans="1:9">
      <c r="A26" s="257">
        <v>16</v>
      </c>
      <c r="B26" s="300" t="s">
        <v>689</v>
      </c>
      <c r="C26" s="201">
        <f t="shared" si="0"/>
        <v>0</v>
      </c>
      <c r="D26" s="570">
        <v>0</v>
      </c>
      <c r="E26" s="207">
        <v>0</v>
      </c>
      <c r="F26" s="207">
        <v>0</v>
      </c>
      <c r="G26" s="207">
        <v>0</v>
      </c>
      <c r="H26" s="207">
        <v>0</v>
      </c>
      <c r="I26" s="203"/>
    </row>
    <row r="27" spans="1:9">
      <c r="A27" s="1261" t="s">
        <v>168</v>
      </c>
      <c r="B27" s="1262"/>
      <c r="C27" s="208">
        <f t="shared" ref="C27:D27" si="1">SUM(C11:C26)</f>
        <v>1</v>
      </c>
      <c r="D27" s="571">
        <f t="shared" si="1"/>
        <v>1</v>
      </c>
      <c r="E27" s="209">
        <f t="shared" ref="E27:H27" si="2">SUM(E11:E26)</f>
        <v>0</v>
      </c>
      <c r="F27" s="209">
        <f t="shared" si="2"/>
        <v>0</v>
      </c>
      <c r="G27" s="209">
        <f t="shared" si="2"/>
        <v>0</v>
      </c>
      <c r="H27" s="209">
        <f t="shared" si="2"/>
        <v>0</v>
      </c>
      <c r="I27" s="210"/>
    </row>
    <row r="28" spans="1:9">
      <c r="A28" s="2"/>
    </row>
    <row r="29" spans="1:9">
      <c r="A29" s="2"/>
    </row>
    <row r="30" spans="1:9">
      <c r="A30" s="2"/>
    </row>
    <row r="31" spans="1:9">
      <c r="A31" s="2"/>
    </row>
    <row r="32" spans="1:9">
      <c r="A32" s="2"/>
    </row>
    <row r="33" spans="1:1">
      <c r="A33" s="2"/>
    </row>
  </sheetData>
  <mergeCells count="12">
    <mergeCell ref="A27:B27"/>
    <mergeCell ref="A6:A9"/>
    <mergeCell ref="B6:B9"/>
    <mergeCell ref="A5:B5"/>
    <mergeCell ref="H8:H9"/>
    <mergeCell ref="I5:I9"/>
    <mergeCell ref="C8:C9"/>
    <mergeCell ref="G8:G9"/>
    <mergeCell ref="F8:F9"/>
    <mergeCell ref="E8:E9"/>
    <mergeCell ref="C6:H7"/>
    <mergeCell ref="D8:D9"/>
  </mergeCells>
  <printOptions horizontalCentered="1" verticalCentered="1"/>
  <pageMargins left="0.5" right="0" top="0" bottom="4" header="0.3" footer="0.3"/>
  <pageSetup paperSize="5" scale="65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0"/>
  <sheetViews>
    <sheetView topLeftCell="A2" zoomScale="60" workbookViewId="0">
      <selection activeCell="H16" sqref="H16"/>
    </sheetView>
  </sheetViews>
  <sheetFormatPr defaultColWidth="10" defaultRowHeight="15.6"/>
  <cols>
    <col min="1" max="1" width="5.44140625" style="1" customWidth="1"/>
    <col min="2" max="2" width="28.33203125" style="1" customWidth="1"/>
    <col min="3" max="3" width="15.5546875" style="121" customWidth="1"/>
    <col min="4" max="4" width="8.44140625" style="121" customWidth="1"/>
    <col min="5" max="5" width="7.88671875" style="121" customWidth="1"/>
    <col min="6" max="6" width="7.109375" style="121" customWidth="1"/>
    <col min="7" max="7" width="8.6640625" style="121" customWidth="1"/>
    <col min="8" max="8" width="9.6640625" style="121" customWidth="1"/>
    <col min="9" max="9" width="8.6640625" style="121" customWidth="1"/>
    <col min="10" max="10" width="8.44140625" style="121" customWidth="1"/>
    <col min="11" max="11" width="8.109375" style="121" customWidth="1"/>
    <col min="12" max="12" width="9.109375" style="121" customWidth="1"/>
    <col min="13" max="13" width="8.6640625" style="121" customWidth="1"/>
    <col min="14" max="14" width="7.5546875" style="121" customWidth="1"/>
    <col min="15" max="15" width="7.33203125" style="121" customWidth="1"/>
    <col min="16" max="16" width="7.6640625" style="121" customWidth="1"/>
    <col min="17" max="17" width="9.6640625" style="121" customWidth="1"/>
    <col min="18" max="18" width="8.6640625" style="121" customWidth="1"/>
    <col min="19" max="19" width="8" style="121" customWidth="1"/>
    <col min="20" max="21" width="7.109375" style="121" customWidth="1"/>
    <col min="22" max="23" width="8.88671875" style="121" customWidth="1"/>
    <col min="24" max="24" width="7.88671875" style="121" customWidth="1"/>
    <col min="25" max="25" width="7.109375" style="121" customWidth="1"/>
    <col min="26" max="26" width="6.88671875" style="121" customWidth="1"/>
    <col min="27" max="28" width="8.88671875" style="121" customWidth="1"/>
    <col min="29" max="29" width="35.33203125" style="121" customWidth="1"/>
    <col min="30" max="33" width="14.6640625" style="121" customWidth="1"/>
    <col min="34" max="75" width="15.6640625" style="121" customWidth="1"/>
    <col min="76" max="83" width="12.6640625" style="121" customWidth="1"/>
    <col min="84" max="85" width="15.6640625" style="121" customWidth="1"/>
    <col min="86" max="257" width="9.109375" style="121"/>
    <col min="258" max="258" width="5.44140625" style="121" customWidth="1"/>
    <col min="259" max="259" width="28" style="121" customWidth="1"/>
    <col min="260" max="260" width="8.44140625" style="121" customWidth="1"/>
    <col min="261" max="261" width="7.88671875" style="121" customWidth="1"/>
    <col min="262" max="262" width="7.109375" style="121" customWidth="1"/>
    <col min="263" max="263" width="8.6640625" style="121" customWidth="1"/>
    <col min="264" max="264" width="9.6640625" style="121" customWidth="1"/>
    <col min="265" max="265" width="8.6640625" style="121" customWidth="1"/>
    <col min="266" max="266" width="8.44140625" style="121" customWidth="1"/>
    <col min="267" max="267" width="8.109375" style="121" customWidth="1"/>
    <col min="268" max="268" width="9.109375" style="121" customWidth="1"/>
    <col min="269" max="269" width="8.6640625" style="121" customWidth="1"/>
    <col min="270" max="270" width="7.5546875" style="121" customWidth="1"/>
    <col min="271" max="271" width="7.33203125" style="121" customWidth="1"/>
    <col min="272" max="272" width="7.6640625" style="121" customWidth="1"/>
    <col min="273" max="273" width="9.6640625" style="121" customWidth="1"/>
    <col min="274" max="274" width="8.6640625" style="121" customWidth="1"/>
    <col min="275" max="275" width="8" style="121" customWidth="1"/>
    <col min="276" max="277" width="7.109375" style="121" customWidth="1"/>
    <col min="278" max="279" width="8.88671875" style="121" customWidth="1"/>
    <col min="280" max="280" width="7.88671875" style="121" customWidth="1"/>
    <col min="281" max="281" width="7.109375" style="121" customWidth="1"/>
    <col min="282" max="282" width="6.88671875" style="121" customWidth="1"/>
    <col min="283" max="284" width="8.88671875" style="121" customWidth="1"/>
    <col min="285" max="285" width="24.33203125" style="121" customWidth="1"/>
    <col min="286" max="289" width="14.6640625" style="121" customWidth="1"/>
    <col min="290" max="331" width="15.6640625" style="121" customWidth="1"/>
    <col min="332" max="339" width="12.6640625" style="121" customWidth="1"/>
    <col min="340" max="341" width="15.6640625" style="121" customWidth="1"/>
    <col min="342" max="513" width="9.109375" style="121"/>
    <col min="514" max="514" width="5.44140625" style="121" customWidth="1"/>
    <col min="515" max="515" width="28" style="121" customWidth="1"/>
    <col min="516" max="516" width="8.44140625" style="121" customWidth="1"/>
    <col min="517" max="517" width="7.88671875" style="121" customWidth="1"/>
    <col min="518" max="518" width="7.109375" style="121" customWidth="1"/>
    <col min="519" max="519" width="8.6640625" style="121" customWidth="1"/>
    <col min="520" max="520" width="9.6640625" style="121" customWidth="1"/>
    <col min="521" max="521" width="8.6640625" style="121" customWidth="1"/>
    <col min="522" max="522" width="8.44140625" style="121" customWidth="1"/>
    <col min="523" max="523" width="8.109375" style="121" customWidth="1"/>
    <col min="524" max="524" width="9.109375" style="121" customWidth="1"/>
    <col min="525" max="525" width="8.6640625" style="121" customWidth="1"/>
    <col min="526" max="526" width="7.5546875" style="121" customWidth="1"/>
    <col min="527" max="527" width="7.33203125" style="121" customWidth="1"/>
    <col min="528" max="528" width="7.6640625" style="121" customWidth="1"/>
    <col min="529" max="529" width="9.6640625" style="121" customWidth="1"/>
    <col min="530" max="530" width="8.6640625" style="121" customWidth="1"/>
    <col min="531" max="531" width="8" style="121" customWidth="1"/>
    <col min="532" max="533" width="7.109375" style="121" customWidth="1"/>
    <col min="534" max="535" width="8.88671875" style="121" customWidth="1"/>
    <col min="536" max="536" width="7.88671875" style="121" customWidth="1"/>
    <col min="537" max="537" width="7.109375" style="121" customWidth="1"/>
    <col min="538" max="538" width="6.88671875" style="121" customWidth="1"/>
    <col min="539" max="540" width="8.88671875" style="121" customWidth="1"/>
    <col min="541" max="541" width="24.33203125" style="121" customWidth="1"/>
    <col min="542" max="545" width="14.6640625" style="121" customWidth="1"/>
    <col min="546" max="587" width="15.6640625" style="121" customWidth="1"/>
    <col min="588" max="595" width="12.6640625" style="121" customWidth="1"/>
    <col min="596" max="597" width="15.6640625" style="121" customWidth="1"/>
    <col min="598" max="769" width="9.109375" style="121"/>
    <col min="770" max="770" width="5.44140625" style="121" customWidth="1"/>
    <col min="771" max="771" width="28" style="121" customWidth="1"/>
    <col min="772" max="772" width="8.44140625" style="121" customWidth="1"/>
    <col min="773" max="773" width="7.88671875" style="121" customWidth="1"/>
    <col min="774" max="774" width="7.109375" style="121" customWidth="1"/>
    <col min="775" max="775" width="8.6640625" style="121" customWidth="1"/>
    <col min="776" max="776" width="9.6640625" style="121" customWidth="1"/>
    <col min="777" max="777" width="8.6640625" style="121" customWidth="1"/>
    <col min="778" max="778" width="8.44140625" style="121" customWidth="1"/>
    <col min="779" max="779" width="8.109375" style="121" customWidth="1"/>
    <col min="780" max="780" width="9.109375" style="121" customWidth="1"/>
    <col min="781" max="781" width="8.6640625" style="121" customWidth="1"/>
    <col min="782" max="782" width="7.5546875" style="121" customWidth="1"/>
    <col min="783" max="783" width="7.33203125" style="121" customWidth="1"/>
    <col min="784" max="784" width="7.6640625" style="121" customWidth="1"/>
    <col min="785" max="785" width="9.6640625" style="121" customWidth="1"/>
    <col min="786" max="786" width="8.6640625" style="121" customWidth="1"/>
    <col min="787" max="787" width="8" style="121" customWidth="1"/>
    <col min="788" max="789" width="7.109375" style="121" customWidth="1"/>
    <col min="790" max="791" width="8.88671875" style="121" customWidth="1"/>
    <col min="792" max="792" width="7.88671875" style="121" customWidth="1"/>
    <col min="793" max="793" width="7.109375" style="121" customWidth="1"/>
    <col min="794" max="794" width="6.88671875" style="121" customWidth="1"/>
    <col min="795" max="796" width="8.88671875" style="121" customWidth="1"/>
    <col min="797" max="797" width="24.33203125" style="121" customWidth="1"/>
    <col min="798" max="801" width="14.6640625" style="121" customWidth="1"/>
    <col min="802" max="843" width="15.6640625" style="121" customWidth="1"/>
    <col min="844" max="851" width="12.6640625" style="121" customWidth="1"/>
    <col min="852" max="853" width="15.6640625" style="121" customWidth="1"/>
    <col min="854" max="1025" width="9.109375" style="121"/>
    <col min="1026" max="1026" width="5.44140625" style="121" customWidth="1"/>
    <col min="1027" max="1027" width="28" style="121" customWidth="1"/>
    <col min="1028" max="1028" width="8.44140625" style="121" customWidth="1"/>
    <col min="1029" max="1029" width="7.88671875" style="121" customWidth="1"/>
    <col min="1030" max="1030" width="7.109375" style="121" customWidth="1"/>
    <col min="1031" max="1031" width="8.6640625" style="121" customWidth="1"/>
    <col min="1032" max="1032" width="9.6640625" style="121" customWidth="1"/>
    <col min="1033" max="1033" width="8.6640625" style="121" customWidth="1"/>
    <col min="1034" max="1034" width="8.44140625" style="121" customWidth="1"/>
    <col min="1035" max="1035" width="8.109375" style="121" customWidth="1"/>
    <col min="1036" max="1036" width="9.109375" style="121" customWidth="1"/>
    <col min="1037" max="1037" width="8.6640625" style="121" customWidth="1"/>
    <col min="1038" max="1038" width="7.5546875" style="121" customWidth="1"/>
    <col min="1039" max="1039" width="7.33203125" style="121" customWidth="1"/>
    <col min="1040" max="1040" width="7.6640625" style="121" customWidth="1"/>
    <col min="1041" max="1041" width="9.6640625" style="121" customWidth="1"/>
    <col min="1042" max="1042" width="8.6640625" style="121" customWidth="1"/>
    <col min="1043" max="1043" width="8" style="121" customWidth="1"/>
    <col min="1044" max="1045" width="7.109375" style="121" customWidth="1"/>
    <col min="1046" max="1047" width="8.88671875" style="121" customWidth="1"/>
    <col min="1048" max="1048" width="7.88671875" style="121" customWidth="1"/>
    <col min="1049" max="1049" width="7.109375" style="121" customWidth="1"/>
    <col min="1050" max="1050" width="6.88671875" style="121" customWidth="1"/>
    <col min="1051" max="1052" width="8.88671875" style="121" customWidth="1"/>
    <col min="1053" max="1053" width="24.33203125" style="121" customWidth="1"/>
    <col min="1054" max="1057" width="14.6640625" style="121" customWidth="1"/>
    <col min="1058" max="1099" width="15.6640625" style="121" customWidth="1"/>
    <col min="1100" max="1107" width="12.6640625" style="121" customWidth="1"/>
    <col min="1108" max="1109" width="15.6640625" style="121" customWidth="1"/>
    <col min="1110" max="1281" width="9.109375" style="121"/>
    <col min="1282" max="1282" width="5.44140625" style="121" customWidth="1"/>
    <col min="1283" max="1283" width="28" style="121" customWidth="1"/>
    <col min="1284" max="1284" width="8.44140625" style="121" customWidth="1"/>
    <col min="1285" max="1285" width="7.88671875" style="121" customWidth="1"/>
    <col min="1286" max="1286" width="7.109375" style="121" customWidth="1"/>
    <col min="1287" max="1287" width="8.6640625" style="121" customWidth="1"/>
    <col min="1288" max="1288" width="9.6640625" style="121" customWidth="1"/>
    <col min="1289" max="1289" width="8.6640625" style="121" customWidth="1"/>
    <col min="1290" max="1290" width="8.44140625" style="121" customWidth="1"/>
    <col min="1291" max="1291" width="8.109375" style="121" customWidth="1"/>
    <col min="1292" max="1292" width="9.109375" style="121" customWidth="1"/>
    <col min="1293" max="1293" width="8.6640625" style="121" customWidth="1"/>
    <col min="1294" max="1294" width="7.5546875" style="121" customWidth="1"/>
    <col min="1295" max="1295" width="7.33203125" style="121" customWidth="1"/>
    <col min="1296" max="1296" width="7.6640625" style="121" customWidth="1"/>
    <col min="1297" max="1297" width="9.6640625" style="121" customWidth="1"/>
    <col min="1298" max="1298" width="8.6640625" style="121" customWidth="1"/>
    <col min="1299" max="1299" width="8" style="121" customWidth="1"/>
    <col min="1300" max="1301" width="7.109375" style="121" customWidth="1"/>
    <col min="1302" max="1303" width="8.88671875" style="121" customWidth="1"/>
    <col min="1304" max="1304" width="7.88671875" style="121" customWidth="1"/>
    <col min="1305" max="1305" width="7.109375" style="121" customWidth="1"/>
    <col min="1306" max="1306" width="6.88671875" style="121" customWidth="1"/>
    <col min="1307" max="1308" width="8.88671875" style="121" customWidth="1"/>
    <col min="1309" max="1309" width="24.33203125" style="121" customWidth="1"/>
    <col min="1310" max="1313" width="14.6640625" style="121" customWidth="1"/>
    <col min="1314" max="1355" width="15.6640625" style="121" customWidth="1"/>
    <col min="1356" max="1363" width="12.6640625" style="121" customWidth="1"/>
    <col min="1364" max="1365" width="15.6640625" style="121" customWidth="1"/>
    <col min="1366" max="1537" width="9.109375" style="121"/>
    <col min="1538" max="1538" width="5.44140625" style="121" customWidth="1"/>
    <col min="1539" max="1539" width="28" style="121" customWidth="1"/>
    <col min="1540" max="1540" width="8.44140625" style="121" customWidth="1"/>
    <col min="1541" max="1541" width="7.88671875" style="121" customWidth="1"/>
    <col min="1542" max="1542" width="7.109375" style="121" customWidth="1"/>
    <col min="1543" max="1543" width="8.6640625" style="121" customWidth="1"/>
    <col min="1544" max="1544" width="9.6640625" style="121" customWidth="1"/>
    <col min="1545" max="1545" width="8.6640625" style="121" customWidth="1"/>
    <col min="1546" max="1546" width="8.44140625" style="121" customWidth="1"/>
    <col min="1547" max="1547" width="8.109375" style="121" customWidth="1"/>
    <col min="1548" max="1548" width="9.109375" style="121" customWidth="1"/>
    <col min="1549" max="1549" width="8.6640625" style="121" customWidth="1"/>
    <col min="1550" max="1550" width="7.5546875" style="121" customWidth="1"/>
    <col min="1551" max="1551" width="7.33203125" style="121" customWidth="1"/>
    <col min="1552" max="1552" width="7.6640625" style="121" customWidth="1"/>
    <col min="1553" max="1553" width="9.6640625" style="121" customWidth="1"/>
    <col min="1554" max="1554" width="8.6640625" style="121" customWidth="1"/>
    <col min="1555" max="1555" width="8" style="121" customWidth="1"/>
    <col min="1556" max="1557" width="7.109375" style="121" customWidth="1"/>
    <col min="1558" max="1559" width="8.88671875" style="121" customWidth="1"/>
    <col min="1560" max="1560" width="7.88671875" style="121" customWidth="1"/>
    <col min="1561" max="1561" width="7.109375" style="121" customWidth="1"/>
    <col min="1562" max="1562" width="6.88671875" style="121" customWidth="1"/>
    <col min="1563" max="1564" width="8.88671875" style="121" customWidth="1"/>
    <col min="1565" max="1565" width="24.33203125" style="121" customWidth="1"/>
    <col min="1566" max="1569" width="14.6640625" style="121" customWidth="1"/>
    <col min="1570" max="1611" width="15.6640625" style="121" customWidth="1"/>
    <col min="1612" max="1619" width="12.6640625" style="121" customWidth="1"/>
    <col min="1620" max="1621" width="15.6640625" style="121" customWidth="1"/>
    <col min="1622" max="1793" width="9.109375" style="121"/>
    <col min="1794" max="1794" width="5.44140625" style="121" customWidth="1"/>
    <col min="1795" max="1795" width="28" style="121" customWidth="1"/>
    <col min="1796" max="1796" width="8.44140625" style="121" customWidth="1"/>
    <col min="1797" max="1797" width="7.88671875" style="121" customWidth="1"/>
    <col min="1798" max="1798" width="7.109375" style="121" customWidth="1"/>
    <col min="1799" max="1799" width="8.6640625" style="121" customWidth="1"/>
    <col min="1800" max="1800" width="9.6640625" style="121" customWidth="1"/>
    <col min="1801" max="1801" width="8.6640625" style="121" customWidth="1"/>
    <col min="1802" max="1802" width="8.44140625" style="121" customWidth="1"/>
    <col min="1803" max="1803" width="8.109375" style="121" customWidth="1"/>
    <col min="1804" max="1804" width="9.109375" style="121" customWidth="1"/>
    <col min="1805" max="1805" width="8.6640625" style="121" customWidth="1"/>
    <col min="1806" max="1806" width="7.5546875" style="121" customWidth="1"/>
    <col min="1807" max="1807" width="7.33203125" style="121" customWidth="1"/>
    <col min="1808" max="1808" width="7.6640625" style="121" customWidth="1"/>
    <col min="1809" max="1809" width="9.6640625" style="121" customWidth="1"/>
    <col min="1810" max="1810" width="8.6640625" style="121" customWidth="1"/>
    <col min="1811" max="1811" width="8" style="121" customWidth="1"/>
    <col min="1812" max="1813" width="7.109375" style="121" customWidth="1"/>
    <col min="1814" max="1815" width="8.88671875" style="121" customWidth="1"/>
    <col min="1816" max="1816" width="7.88671875" style="121" customWidth="1"/>
    <col min="1817" max="1817" width="7.109375" style="121" customWidth="1"/>
    <col min="1818" max="1818" width="6.88671875" style="121" customWidth="1"/>
    <col min="1819" max="1820" width="8.88671875" style="121" customWidth="1"/>
    <col min="1821" max="1821" width="24.33203125" style="121" customWidth="1"/>
    <col min="1822" max="1825" width="14.6640625" style="121" customWidth="1"/>
    <col min="1826" max="1867" width="15.6640625" style="121" customWidth="1"/>
    <col min="1868" max="1875" width="12.6640625" style="121" customWidth="1"/>
    <col min="1876" max="1877" width="15.6640625" style="121" customWidth="1"/>
    <col min="1878" max="2049" width="9.109375" style="121"/>
    <col min="2050" max="2050" width="5.44140625" style="121" customWidth="1"/>
    <col min="2051" max="2051" width="28" style="121" customWidth="1"/>
    <col min="2052" max="2052" width="8.44140625" style="121" customWidth="1"/>
    <col min="2053" max="2053" width="7.88671875" style="121" customWidth="1"/>
    <col min="2054" max="2054" width="7.109375" style="121" customWidth="1"/>
    <col min="2055" max="2055" width="8.6640625" style="121" customWidth="1"/>
    <col min="2056" max="2056" width="9.6640625" style="121" customWidth="1"/>
    <col min="2057" max="2057" width="8.6640625" style="121" customWidth="1"/>
    <col min="2058" max="2058" width="8.44140625" style="121" customWidth="1"/>
    <col min="2059" max="2059" width="8.109375" style="121" customWidth="1"/>
    <col min="2060" max="2060" width="9.109375" style="121" customWidth="1"/>
    <col min="2061" max="2061" width="8.6640625" style="121" customWidth="1"/>
    <col min="2062" max="2062" width="7.5546875" style="121" customWidth="1"/>
    <col min="2063" max="2063" width="7.33203125" style="121" customWidth="1"/>
    <col min="2064" max="2064" width="7.6640625" style="121" customWidth="1"/>
    <col min="2065" max="2065" width="9.6640625" style="121" customWidth="1"/>
    <col min="2066" max="2066" width="8.6640625" style="121" customWidth="1"/>
    <col min="2067" max="2067" width="8" style="121" customWidth="1"/>
    <col min="2068" max="2069" width="7.109375" style="121" customWidth="1"/>
    <col min="2070" max="2071" width="8.88671875" style="121" customWidth="1"/>
    <col min="2072" max="2072" width="7.88671875" style="121" customWidth="1"/>
    <col min="2073" max="2073" width="7.109375" style="121" customWidth="1"/>
    <col min="2074" max="2074" width="6.88671875" style="121" customWidth="1"/>
    <col min="2075" max="2076" width="8.88671875" style="121" customWidth="1"/>
    <col min="2077" max="2077" width="24.33203125" style="121" customWidth="1"/>
    <col min="2078" max="2081" width="14.6640625" style="121" customWidth="1"/>
    <col min="2082" max="2123" width="15.6640625" style="121" customWidth="1"/>
    <col min="2124" max="2131" width="12.6640625" style="121" customWidth="1"/>
    <col min="2132" max="2133" width="15.6640625" style="121" customWidth="1"/>
    <col min="2134" max="2305" width="9.109375" style="121"/>
    <col min="2306" max="2306" width="5.44140625" style="121" customWidth="1"/>
    <col min="2307" max="2307" width="28" style="121" customWidth="1"/>
    <col min="2308" max="2308" width="8.44140625" style="121" customWidth="1"/>
    <col min="2309" max="2309" width="7.88671875" style="121" customWidth="1"/>
    <col min="2310" max="2310" width="7.109375" style="121" customWidth="1"/>
    <col min="2311" max="2311" width="8.6640625" style="121" customWidth="1"/>
    <col min="2312" max="2312" width="9.6640625" style="121" customWidth="1"/>
    <col min="2313" max="2313" width="8.6640625" style="121" customWidth="1"/>
    <col min="2314" max="2314" width="8.44140625" style="121" customWidth="1"/>
    <col min="2315" max="2315" width="8.109375" style="121" customWidth="1"/>
    <col min="2316" max="2316" width="9.109375" style="121" customWidth="1"/>
    <col min="2317" max="2317" width="8.6640625" style="121" customWidth="1"/>
    <col min="2318" max="2318" width="7.5546875" style="121" customWidth="1"/>
    <col min="2319" max="2319" width="7.33203125" style="121" customWidth="1"/>
    <col min="2320" max="2320" width="7.6640625" style="121" customWidth="1"/>
    <col min="2321" max="2321" width="9.6640625" style="121" customWidth="1"/>
    <col min="2322" max="2322" width="8.6640625" style="121" customWidth="1"/>
    <col min="2323" max="2323" width="8" style="121" customWidth="1"/>
    <col min="2324" max="2325" width="7.109375" style="121" customWidth="1"/>
    <col min="2326" max="2327" width="8.88671875" style="121" customWidth="1"/>
    <col min="2328" max="2328" width="7.88671875" style="121" customWidth="1"/>
    <col min="2329" max="2329" width="7.109375" style="121" customWidth="1"/>
    <col min="2330" max="2330" width="6.88671875" style="121" customWidth="1"/>
    <col min="2331" max="2332" width="8.88671875" style="121" customWidth="1"/>
    <col min="2333" max="2333" width="24.33203125" style="121" customWidth="1"/>
    <col min="2334" max="2337" width="14.6640625" style="121" customWidth="1"/>
    <col min="2338" max="2379" width="15.6640625" style="121" customWidth="1"/>
    <col min="2380" max="2387" width="12.6640625" style="121" customWidth="1"/>
    <col min="2388" max="2389" width="15.6640625" style="121" customWidth="1"/>
    <col min="2390" max="2561" width="9.109375" style="121"/>
    <col min="2562" max="2562" width="5.44140625" style="121" customWidth="1"/>
    <col min="2563" max="2563" width="28" style="121" customWidth="1"/>
    <col min="2564" max="2564" width="8.44140625" style="121" customWidth="1"/>
    <col min="2565" max="2565" width="7.88671875" style="121" customWidth="1"/>
    <col min="2566" max="2566" width="7.109375" style="121" customWidth="1"/>
    <col min="2567" max="2567" width="8.6640625" style="121" customWidth="1"/>
    <col min="2568" max="2568" width="9.6640625" style="121" customWidth="1"/>
    <col min="2569" max="2569" width="8.6640625" style="121" customWidth="1"/>
    <col min="2570" max="2570" width="8.44140625" style="121" customWidth="1"/>
    <col min="2571" max="2571" width="8.109375" style="121" customWidth="1"/>
    <col min="2572" max="2572" width="9.109375" style="121" customWidth="1"/>
    <col min="2573" max="2573" width="8.6640625" style="121" customWidth="1"/>
    <col min="2574" max="2574" width="7.5546875" style="121" customWidth="1"/>
    <col min="2575" max="2575" width="7.33203125" style="121" customWidth="1"/>
    <col min="2576" max="2576" width="7.6640625" style="121" customWidth="1"/>
    <col min="2577" max="2577" width="9.6640625" style="121" customWidth="1"/>
    <col min="2578" max="2578" width="8.6640625" style="121" customWidth="1"/>
    <col min="2579" max="2579" width="8" style="121" customWidth="1"/>
    <col min="2580" max="2581" width="7.109375" style="121" customWidth="1"/>
    <col min="2582" max="2583" width="8.88671875" style="121" customWidth="1"/>
    <col min="2584" max="2584" width="7.88671875" style="121" customWidth="1"/>
    <col min="2585" max="2585" width="7.109375" style="121" customWidth="1"/>
    <col min="2586" max="2586" width="6.88671875" style="121" customWidth="1"/>
    <col min="2587" max="2588" width="8.88671875" style="121" customWidth="1"/>
    <col min="2589" max="2589" width="24.33203125" style="121" customWidth="1"/>
    <col min="2590" max="2593" width="14.6640625" style="121" customWidth="1"/>
    <col min="2594" max="2635" width="15.6640625" style="121" customWidth="1"/>
    <col min="2636" max="2643" width="12.6640625" style="121" customWidth="1"/>
    <col min="2644" max="2645" width="15.6640625" style="121" customWidth="1"/>
    <col min="2646" max="2817" width="9.109375" style="121"/>
    <col min="2818" max="2818" width="5.44140625" style="121" customWidth="1"/>
    <col min="2819" max="2819" width="28" style="121" customWidth="1"/>
    <col min="2820" max="2820" width="8.44140625" style="121" customWidth="1"/>
    <col min="2821" max="2821" width="7.88671875" style="121" customWidth="1"/>
    <col min="2822" max="2822" width="7.109375" style="121" customWidth="1"/>
    <col min="2823" max="2823" width="8.6640625" style="121" customWidth="1"/>
    <col min="2824" max="2824" width="9.6640625" style="121" customWidth="1"/>
    <col min="2825" max="2825" width="8.6640625" style="121" customWidth="1"/>
    <col min="2826" max="2826" width="8.44140625" style="121" customWidth="1"/>
    <col min="2827" max="2827" width="8.109375" style="121" customWidth="1"/>
    <col min="2828" max="2828" width="9.109375" style="121" customWidth="1"/>
    <col min="2829" max="2829" width="8.6640625" style="121" customWidth="1"/>
    <col min="2830" max="2830" width="7.5546875" style="121" customWidth="1"/>
    <col min="2831" max="2831" width="7.33203125" style="121" customWidth="1"/>
    <col min="2832" max="2832" width="7.6640625" style="121" customWidth="1"/>
    <col min="2833" max="2833" width="9.6640625" style="121" customWidth="1"/>
    <col min="2834" max="2834" width="8.6640625" style="121" customWidth="1"/>
    <col min="2835" max="2835" width="8" style="121" customWidth="1"/>
    <col min="2836" max="2837" width="7.109375" style="121" customWidth="1"/>
    <col min="2838" max="2839" width="8.88671875" style="121" customWidth="1"/>
    <col min="2840" max="2840" width="7.88671875" style="121" customWidth="1"/>
    <col min="2841" max="2841" width="7.109375" style="121" customWidth="1"/>
    <col min="2842" max="2842" width="6.88671875" style="121" customWidth="1"/>
    <col min="2843" max="2844" width="8.88671875" style="121" customWidth="1"/>
    <col min="2845" max="2845" width="24.33203125" style="121" customWidth="1"/>
    <col min="2846" max="2849" width="14.6640625" style="121" customWidth="1"/>
    <col min="2850" max="2891" width="15.6640625" style="121" customWidth="1"/>
    <col min="2892" max="2899" width="12.6640625" style="121" customWidth="1"/>
    <col min="2900" max="2901" width="15.6640625" style="121" customWidth="1"/>
    <col min="2902" max="3073" width="9.109375" style="121"/>
    <col min="3074" max="3074" width="5.44140625" style="121" customWidth="1"/>
    <col min="3075" max="3075" width="28" style="121" customWidth="1"/>
    <col min="3076" max="3076" width="8.44140625" style="121" customWidth="1"/>
    <col min="3077" max="3077" width="7.88671875" style="121" customWidth="1"/>
    <col min="3078" max="3078" width="7.109375" style="121" customWidth="1"/>
    <col min="3079" max="3079" width="8.6640625" style="121" customWidth="1"/>
    <col min="3080" max="3080" width="9.6640625" style="121" customWidth="1"/>
    <col min="3081" max="3081" width="8.6640625" style="121" customWidth="1"/>
    <col min="3082" max="3082" width="8.44140625" style="121" customWidth="1"/>
    <col min="3083" max="3083" width="8.109375" style="121" customWidth="1"/>
    <col min="3084" max="3084" width="9.109375" style="121" customWidth="1"/>
    <col min="3085" max="3085" width="8.6640625" style="121" customWidth="1"/>
    <col min="3086" max="3086" width="7.5546875" style="121" customWidth="1"/>
    <col min="3087" max="3087" width="7.33203125" style="121" customWidth="1"/>
    <col min="3088" max="3088" width="7.6640625" style="121" customWidth="1"/>
    <col min="3089" max="3089" width="9.6640625" style="121" customWidth="1"/>
    <col min="3090" max="3090" width="8.6640625" style="121" customWidth="1"/>
    <col min="3091" max="3091" width="8" style="121" customWidth="1"/>
    <col min="3092" max="3093" width="7.109375" style="121" customWidth="1"/>
    <col min="3094" max="3095" width="8.88671875" style="121" customWidth="1"/>
    <col min="3096" max="3096" width="7.88671875" style="121" customWidth="1"/>
    <col min="3097" max="3097" width="7.109375" style="121" customWidth="1"/>
    <col min="3098" max="3098" width="6.88671875" style="121" customWidth="1"/>
    <col min="3099" max="3100" width="8.88671875" style="121" customWidth="1"/>
    <col min="3101" max="3101" width="24.33203125" style="121" customWidth="1"/>
    <col min="3102" max="3105" width="14.6640625" style="121" customWidth="1"/>
    <col min="3106" max="3147" width="15.6640625" style="121" customWidth="1"/>
    <col min="3148" max="3155" width="12.6640625" style="121" customWidth="1"/>
    <col min="3156" max="3157" width="15.6640625" style="121" customWidth="1"/>
    <col min="3158" max="3329" width="9.109375" style="121"/>
    <col min="3330" max="3330" width="5.44140625" style="121" customWidth="1"/>
    <col min="3331" max="3331" width="28" style="121" customWidth="1"/>
    <col min="3332" max="3332" width="8.44140625" style="121" customWidth="1"/>
    <col min="3333" max="3333" width="7.88671875" style="121" customWidth="1"/>
    <col min="3334" max="3334" width="7.109375" style="121" customWidth="1"/>
    <col min="3335" max="3335" width="8.6640625" style="121" customWidth="1"/>
    <col min="3336" max="3336" width="9.6640625" style="121" customWidth="1"/>
    <col min="3337" max="3337" width="8.6640625" style="121" customWidth="1"/>
    <col min="3338" max="3338" width="8.44140625" style="121" customWidth="1"/>
    <col min="3339" max="3339" width="8.109375" style="121" customWidth="1"/>
    <col min="3340" max="3340" width="9.109375" style="121" customWidth="1"/>
    <col min="3341" max="3341" width="8.6640625" style="121" customWidth="1"/>
    <col min="3342" max="3342" width="7.5546875" style="121" customWidth="1"/>
    <col min="3343" max="3343" width="7.33203125" style="121" customWidth="1"/>
    <col min="3344" max="3344" width="7.6640625" style="121" customWidth="1"/>
    <col min="3345" max="3345" width="9.6640625" style="121" customWidth="1"/>
    <col min="3346" max="3346" width="8.6640625" style="121" customWidth="1"/>
    <col min="3347" max="3347" width="8" style="121" customWidth="1"/>
    <col min="3348" max="3349" width="7.109375" style="121" customWidth="1"/>
    <col min="3350" max="3351" width="8.88671875" style="121" customWidth="1"/>
    <col min="3352" max="3352" width="7.88671875" style="121" customWidth="1"/>
    <col min="3353" max="3353" width="7.109375" style="121" customWidth="1"/>
    <col min="3354" max="3354" width="6.88671875" style="121" customWidth="1"/>
    <col min="3355" max="3356" width="8.88671875" style="121" customWidth="1"/>
    <col min="3357" max="3357" width="24.33203125" style="121" customWidth="1"/>
    <col min="3358" max="3361" width="14.6640625" style="121" customWidth="1"/>
    <col min="3362" max="3403" width="15.6640625" style="121" customWidth="1"/>
    <col min="3404" max="3411" width="12.6640625" style="121" customWidth="1"/>
    <col min="3412" max="3413" width="15.6640625" style="121" customWidth="1"/>
    <col min="3414" max="3585" width="9.109375" style="121"/>
    <col min="3586" max="3586" width="5.44140625" style="121" customWidth="1"/>
    <col min="3587" max="3587" width="28" style="121" customWidth="1"/>
    <col min="3588" max="3588" width="8.44140625" style="121" customWidth="1"/>
    <col min="3589" max="3589" width="7.88671875" style="121" customWidth="1"/>
    <col min="3590" max="3590" width="7.109375" style="121" customWidth="1"/>
    <col min="3591" max="3591" width="8.6640625" style="121" customWidth="1"/>
    <col min="3592" max="3592" width="9.6640625" style="121" customWidth="1"/>
    <col min="3593" max="3593" width="8.6640625" style="121" customWidth="1"/>
    <col min="3594" max="3594" width="8.44140625" style="121" customWidth="1"/>
    <col min="3595" max="3595" width="8.109375" style="121" customWidth="1"/>
    <col min="3596" max="3596" width="9.109375" style="121" customWidth="1"/>
    <col min="3597" max="3597" width="8.6640625" style="121" customWidth="1"/>
    <col min="3598" max="3598" width="7.5546875" style="121" customWidth="1"/>
    <col min="3599" max="3599" width="7.33203125" style="121" customWidth="1"/>
    <col min="3600" max="3600" width="7.6640625" style="121" customWidth="1"/>
    <col min="3601" max="3601" width="9.6640625" style="121" customWidth="1"/>
    <col min="3602" max="3602" width="8.6640625" style="121" customWidth="1"/>
    <col min="3603" max="3603" width="8" style="121" customWidth="1"/>
    <col min="3604" max="3605" width="7.109375" style="121" customWidth="1"/>
    <col min="3606" max="3607" width="8.88671875" style="121" customWidth="1"/>
    <col min="3608" max="3608" width="7.88671875" style="121" customWidth="1"/>
    <col min="3609" max="3609" width="7.109375" style="121" customWidth="1"/>
    <col min="3610" max="3610" width="6.88671875" style="121" customWidth="1"/>
    <col min="3611" max="3612" width="8.88671875" style="121" customWidth="1"/>
    <col min="3613" max="3613" width="24.33203125" style="121" customWidth="1"/>
    <col min="3614" max="3617" width="14.6640625" style="121" customWidth="1"/>
    <col min="3618" max="3659" width="15.6640625" style="121" customWidth="1"/>
    <col min="3660" max="3667" width="12.6640625" style="121" customWidth="1"/>
    <col min="3668" max="3669" width="15.6640625" style="121" customWidth="1"/>
    <col min="3670" max="3841" width="9.109375" style="121"/>
    <col min="3842" max="3842" width="5.44140625" style="121" customWidth="1"/>
    <col min="3843" max="3843" width="28" style="121" customWidth="1"/>
    <col min="3844" max="3844" width="8.44140625" style="121" customWidth="1"/>
    <col min="3845" max="3845" width="7.88671875" style="121" customWidth="1"/>
    <col min="3846" max="3846" width="7.109375" style="121" customWidth="1"/>
    <col min="3847" max="3847" width="8.6640625" style="121" customWidth="1"/>
    <col min="3848" max="3848" width="9.6640625" style="121" customWidth="1"/>
    <col min="3849" max="3849" width="8.6640625" style="121" customWidth="1"/>
    <col min="3850" max="3850" width="8.44140625" style="121" customWidth="1"/>
    <col min="3851" max="3851" width="8.109375" style="121" customWidth="1"/>
    <col min="3852" max="3852" width="9.109375" style="121" customWidth="1"/>
    <col min="3853" max="3853" width="8.6640625" style="121" customWidth="1"/>
    <col min="3854" max="3854" width="7.5546875" style="121" customWidth="1"/>
    <col min="3855" max="3855" width="7.33203125" style="121" customWidth="1"/>
    <col min="3856" max="3856" width="7.6640625" style="121" customWidth="1"/>
    <col min="3857" max="3857" width="9.6640625" style="121" customWidth="1"/>
    <col min="3858" max="3858" width="8.6640625" style="121" customWidth="1"/>
    <col min="3859" max="3859" width="8" style="121" customWidth="1"/>
    <col min="3860" max="3861" width="7.109375" style="121" customWidth="1"/>
    <col min="3862" max="3863" width="8.88671875" style="121" customWidth="1"/>
    <col min="3864" max="3864" width="7.88671875" style="121" customWidth="1"/>
    <col min="3865" max="3865" width="7.109375" style="121" customWidth="1"/>
    <col min="3866" max="3866" width="6.88671875" style="121" customWidth="1"/>
    <col min="3867" max="3868" width="8.88671875" style="121" customWidth="1"/>
    <col min="3869" max="3869" width="24.33203125" style="121" customWidth="1"/>
    <col min="3870" max="3873" width="14.6640625" style="121" customWidth="1"/>
    <col min="3874" max="3915" width="15.6640625" style="121" customWidth="1"/>
    <col min="3916" max="3923" width="12.6640625" style="121" customWidth="1"/>
    <col min="3924" max="3925" width="15.6640625" style="121" customWidth="1"/>
    <col min="3926" max="4097" width="9.109375" style="121"/>
    <col min="4098" max="4098" width="5.44140625" style="121" customWidth="1"/>
    <col min="4099" max="4099" width="28" style="121" customWidth="1"/>
    <col min="4100" max="4100" width="8.44140625" style="121" customWidth="1"/>
    <col min="4101" max="4101" width="7.88671875" style="121" customWidth="1"/>
    <col min="4102" max="4102" width="7.109375" style="121" customWidth="1"/>
    <col min="4103" max="4103" width="8.6640625" style="121" customWidth="1"/>
    <col min="4104" max="4104" width="9.6640625" style="121" customWidth="1"/>
    <col min="4105" max="4105" width="8.6640625" style="121" customWidth="1"/>
    <col min="4106" max="4106" width="8.44140625" style="121" customWidth="1"/>
    <col min="4107" max="4107" width="8.109375" style="121" customWidth="1"/>
    <col min="4108" max="4108" width="9.109375" style="121" customWidth="1"/>
    <col min="4109" max="4109" width="8.6640625" style="121" customWidth="1"/>
    <col min="4110" max="4110" width="7.5546875" style="121" customWidth="1"/>
    <col min="4111" max="4111" width="7.33203125" style="121" customWidth="1"/>
    <col min="4112" max="4112" width="7.6640625" style="121" customWidth="1"/>
    <col min="4113" max="4113" width="9.6640625" style="121" customWidth="1"/>
    <col min="4114" max="4114" width="8.6640625" style="121" customWidth="1"/>
    <col min="4115" max="4115" width="8" style="121" customWidth="1"/>
    <col min="4116" max="4117" width="7.109375" style="121" customWidth="1"/>
    <col min="4118" max="4119" width="8.88671875" style="121" customWidth="1"/>
    <col min="4120" max="4120" width="7.88671875" style="121" customWidth="1"/>
    <col min="4121" max="4121" width="7.109375" style="121" customWidth="1"/>
    <col min="4122" max="4122" width="6.88671875" style="121" customWidth="1"/>
    <col min="4123" max="4124" width="8.88671875" style="121" customWidth="1"/>
    <col min="4125" max="4125" width="24.33203125" style="121" customWidth="1"/>
    <col min="4126" max="4129" width="14.6640625" style="121" customWidth="1"/>
    <col min="4130" max="4171" width="15.6640625" style="121" customWidth="1"/>
    <col min="4172" max="4179" width="12.6640625" style="121" customWidth="1"/>
    <col min="4180" max="4181" width="15.6640625" style="121" customWidth="1"/>
    <col min="4182" max="4353" width="9.109375" style="121"/>
    <col min="4354" max="4354" width="5.44140625" style="121" customWidth="1"/>
    <col min="4355" max="4355" width="28" style="121" customWidth="1"/>
    <col min="4356" max="4356" width="8.44140625" style="121" customWidth="1"/>
    <col min="4357" max="4357" width="7.88671875" style="121" customWidth="1"/>
    <col min="4358" max="4358" width="7.109375" style="121" customWidth="1"/>
    <col min="4359" max="4359" width="8.6640625" style="121" customWidth="1"/>
    <col min="4360" max="4360" width="9.6640625" style="121" customWidth="1"/>
    <col min="4361" max="4361" width="8.6640625" style="121" customWidth="1"/>
    <col min="4362" max="4362" width="8.44140625" style="121" customWidth="1"/>
    <col min="4363" max="4363" width="8.109375" style="121" customWidth="1"/>
    <col min="4364" max="4364" width="9.109375" style="121" customWidth="1"/>
    <col min="4365" max="4365" width="8.6640625" style="121" customWidth="1"/>
    <col min="4366" max="4366" width="7.5546875" style="121" customWidth="1"/>
    <col min="4367" max="4367" width="7.33203125" style="121" customWidth="1"/>
    <col min="4368" max="4368" width="7.6640625" style="121" customWidth="1"/>
    <col min="4369" max="4369" width="9.6640625" style="121" customWidth="1"/>
    <col min="4370" max="4370" width="8.6640625" style="121" customWidth="1"/>
    <col min="4371" max="4371" width="8" style="121" customWidth="1"/>
    <col min="4372" max="4373" width="7.109375" style="121" customWidth="1"/>
    <col min="4374" max="4375" width="8.88671875" style="121" customWidth="1"/>
    <col min="4376" max="4376" width="7.88671875" style="121" customWidth="1"/>
    <col min="4377" max="4377" width="7.109375" style="121" customWidth="1"/>
    <col min="4378" max="4378" width="6.88671875" style="121" customWidth="1"/>
    <col min="4379" max="4380" width="8.88671875" style="121" customWidth="1"/>
    <col min="4381" max="4381" width="24.33203125" style="121" customWidth="1"/>
    <col min="4382" max="4385" width="14.6640625" style="121" customWidth="1"/>
    <col min="4386" max="4427" width="15.6640625" style="121" customWidth="1"/>
    <col min="4428" max="4435" width="12.6640625" style="121" customWidth="1"/>
    <col min="4436" max="4437" width="15.6640625" style="121" customWidth="1"/>
    <col min="4438" max="4609" width="9.109375" style="121"/>
    <col min="4610" max="4610" width="5.44140625" style="121" customWidth="1"/>
    <col min="4611" max="4611" width="28" style="121" customWidth="1"/>
    <col min="4612" max="4612" width="8.44140625" style="121" customWidth="1"/>
    <col min="4613" max="4613" width="7.88671875" style="121" customWidth="1"/>
    <col min="4614" max="4614" width="7.109375" style="121" customWidth="1"/>
    <col min="4615" max="4615" width="8.6640625" style="121" customWidth="1"/>
    <col min="4616" max="4616" width="9.6640625" style="121" customWidth="1"/>
    <col min="4617" max="4617" width="8.6640625" style="121" customWidth="1"/>
    <col min="4618" max="4618" width="8.44140625" style="121" customWidth="1"/>
    <col min="4619" max="4619" width="8.109375" style="121" customWidth="1"/>
    <col min="4620" max="4620" width="9.109375" style="121" customWidth="1"/>
    <col min="4621" max="4621" width="8.6640625" style="121" customWidth="1"/>
    <col min="4622" max="4622" width="7.5546875" style="121" customWidth="1"/>
    <col min="4623" max="4623" width="7.33203125" style="121" customWidth="1"/>
    <col min="4624" max="4624" width="7.6640625" style="121" customWidth="1"/>
    <col min="4625" max="4625" width="9.6640625" style="121" customWidth="1"/>
    <col min="4626" max="4626" width="8.6640625" style="121" customWidth="1"/>
    <col min="4627" max="4627" width="8" style="121" customWidth="1"/>
    <col min="4628" max="4629" width="7.109375" style="121" customWidth="1"/>
    <col min="4630" max="4631" width="8.88671875" style="121" customWidth="1"/>
    <col min="4632" max="4632" width="7.88671875" style="121" customWidth="1"/>
    <col min="4633" max="4633" width="7.109375" style="121" customWidth="1"/>
    <col min="4634" max="4634" width="6.88671875" style="121" customWidth="1"/>
    <col min="4635" max="4636" width="8.88671875" style="121" customWidth="1"/>
    <col min="4637" max="4637" width="24.33203125" style="121" customWidth="1"/>
    <col min="4638" max="4641" width="14.6640625" style="121" customWidth="1"/>
    <col min="4642" max="4683" width="15.6640625" style="121" customWidth="1"/>
    <col min="4684" max="4691" width="12.6640625" style="121" customWidth="1"/>
    <col min="4692" max="4693" width="15.6640625" style="121" customWidth="1"/>
    <col min="4694" max="4865" width="9.109375" style="121"/>
    <col min="4866" max="4866" width="5.44140625" style="121" customWidth="1"/>
    <col min="4867" max="4867" width="28" style="121" customWidth="1"/>
    <col min="4868" max="4868" width="8.44140625" style="121" customWidth="1"/>
    <col min="4869" max="4869" width="7.88671875" style="121" customWidth="1"/>
    <col min="4870" max="4870" width="7.109375" style="121" customWidth="1"/>
    <col min="4871" max="4871" width="8.6640625" style="121" customWidth="1"/>
    <col min="4872" max="4872" width="9.6640625" style="121" customWidth="1"/>
    <col min="4873" max="4873" width="8.6640625" style="121" customWidth="1"/>
    <col min="4874" max="4874" width="8.44140625" style="121" customWidth="1"/>
    <col min="4875" max="4875" width="8.109375" style="121" customWidth="1"/>
    <col min="4876" max="4876" width="9.109375" style="121" customWidth="1"/>
    <col min="4877" max="4877" width="8.6640625" style="121" customWidth="1"/>
    <col min="4878" max="4878" width="7.5546875" style="121" customWidth="1"/>
    <col min="4879" max="4879" width="7.33203125" style="121" customWidth="1"/>
    <col min="4880" max="4880" width="7.6640625" style="121" customWidth="1"/>
    <col min="4881" max="4881" width="9.6640625" style="121" customWidth="1"/>
    <col min="4882" max="4882" width="8.6640625" style="121" customWidth="1"/>
    <col min="4883" max="4883" width="8" style="121" customWidth="1"/>
    <col min="4884" max="4885" width="7.109375" style="121" customWidth="1"/>
    <col min="4886" max="4887" width="8.88671875" style="121" customWidth="1"/>
    <col min="4888" max="4888" width="7.88671875" style="121" customWidth="1"/>
    <col min="4889" max="4889" width="7.109375" style="121" customWidth="1"/>
    <col min="4890" max="4890" width="6.88671875" style="121" customWidth="1"/>
    <col min="4891" max="4892" width="8.88671875" style="121" customWidth="1"/>
    <col min="4893" max="4893" width="24.33203125" style="121" customWidth="1"/>
    <col min="4894" max="4897" width="14.6640625" style="121" customWidth="1"/>
    <col min="4898" max="4939" width="15.6640625" style="121" customWidth="1"/>
    <col min="4940" max="4947" width="12.6640625" style="121" customWidth="1"/>
    <col min="4948" max="4949" width="15.6640625" style="121" customWidth="1"/>
    <col min="4950" max="5121" width="9.109375" style="121"/>
    <col min="5122" max="5122" width="5.44140625" style="121" customWidth="1"/>
    <col min="5123" max="5123" width="28" style="121" customWidth="1"/>
    <col min="5124" max="5124" width="8.44140625" style="121" customWidth="1"/>
    <col min="5125" max="5125" width="7.88671875" style="121" customWidth="1"/>
    <col min="5126" max="5126" width="7.109375" style="121" customWidth="1"/>
    <col min="5127" max="5127" width="8.6640625" style="121" customWidth="1"/>
    <col min="5128" max="5128" width="9.6640625" style="121" customWidth="1"/>
    <col min="5129" max="5129" width="8.6640625" style="121" customWidth="1"/>
    <col min="5130" max="5130" width="8.44140625" style="121" customWidth="1"/>
    <col min="5131" max="5131" width="8.109375" style="121" customWidth="1"/>
    <col min="5132" max="5132" width="9.109375" style="121" customWidth="1"/>
    <col min="5133" max="5133" width="8.6640625" style="121" customWidth="1"/>
    <col min="5134" max="5134" width="7.5546875" style="121" customWidth="1"/>
    <col min="5135" max="5135" width="7.33203125" style="121" customWidth="1"/>
    <col min="5136" max="5136" width="7.6640625" style="121" customWidth="1"/>
    <col min="5137" max="5137" width="9.6640625" style="121" customWidth="1"/>
    <col min="5138" max="5138" width="8.6640625" style="121" customWidth="1"/>
    <col min="5139" max="5139" width="8" style="121" customWidth="1"/>
    <col min="5140" max="5141" width="7.109375" style="121" customWidth="1"/>
    <col min="5142" max="5143" width="8.88671875" style="121" customWidth="1"/>
    <col min="5144" max="5144" width="7.88671875" style="121" customWidth="1"/>
    <col min="5145" max="5145" width="7.109375" style="121" customWidth="1"/>
    <col min="5146" max="5146" width="6.88671875" style="121" customWidth="1"/>
    <col min="5147" max="5148" width="8.88671875" style="121" customWidth="1"/>
    <col min="5149" max="5149" width="24.33203125" style="121" customWidth="1"/>
    <col min="5150" max="5153" width="14.6640625" style="121" customWidth="1"/>
    <col min="5154" max="5195" width="15.6640625" style="121" customWidth="1"/>
    <col min="5196" max="5203" width="12.6640625" style="121" customWidth="1"/>
    <col min="5204" max="5205" width="15.6640625" style="121" customWidth="1"/>
    <col min="5206" max="5377" width="9.109375" style="121"/>
    <col min="5378" max="5378" width="5.44140625" style="121" customWidth="1"/>
    <col min="5379" max="5379" width="28" style="121" customWidth="1"/>
    <col min="5380" max="5380" width="8.44140625" style="121" customWidth="1"/>
    <col min="5381" max="5381" width="7.88671875" style="121" customWidth="1"/>
    <col min="5382" max="5382" width="7.109375" style="121" customWidth="1"/>
    <col min="5383" max="5383" width="8.6640625" style="121" customWidth="1"/>
    <col min="5384" max="5384" width="9.6640625" style="121" customWidth="1"/>
    <col min="5385" max="5385" width="8.6640625" style="121" customWidth="1"/>
    <col min="5386" max="5386" width="8.44140625" style="121" customWidth="1"/>
    <col min="5387" max="5387" width="8.109375" style="121" customWidth="1"/>
    <col min="5388" max="5388" width="9.109375" style="121" customWidth="1"/>
    <col min="5389" max="5389" width="8.6640625" style="121" customWidth="1"/>
    <col min="5390" max="5390" width="7.5546875" style="121" customWidth="1"/>
    <col min="5391" max="5391" width="7.33203125" style="121" customWidth="1"/>
    <col min="5392" max="5392" width="7.6640625" style="121" customWidth="1"/>
    <col min="5393" max="5393" width="9.6640625" style="121" customWidth="1"/>
    <col min="5394" max="5394" width="8.6640625" style="121" customWidth="1"/>
    <col min="5395" max="5395" width="8" style="121" customWidth="1"/>
    <col min="5396" max="5397" width="7.109375" style="121" customWidth="1"/>
    <col min="5398" max="5399" width="8.88671875" style="121" customWidth="1"/>
    <col min="5400" max="5400" width="7.88671875" style="121" customWidth="1"/>
    <col min="5401" max="5401" width="7.109375" style="121" customWidth="1"/>
    <col min="5402" max="5402" width="6.88671875" style="121" customWidth="1"/>
    <col min="5403" max="5404" width="8.88671875" style="121" customWidth="1"/>
    <col min="5405" max="5405" width="24.33203125" style="121" customWidth="1"/>
    <col min="5406" max="5409" width="14.6640625" style="121" customWidth="1"/>
    <col min="5410" max="5451" width="15.6640625" style="121" customWidth="1"/>
    <col min="5452" max="5459" width="12.6640625" style="121" customWidth="1"/>
    <col min="5460" max="5461" width="15.6640625" style="121" customWidth="1"/>
    <col min="5462" max="5633" width="9.109375" style="121"/>
    <col min="5634" max="5634" width="5.44140625" style="121" customWidth="1"/>
    <col min="5635" max="5635" width="28" style="121" customWidth="1"/>
    <col min="5636" max="5636" width="8.44140625" style="121" customWidth="1"/>
    <col min="5637" max="5637" width="7.88671875" style="121" customWidth="1"/>
    <col min="5638" max="5638" width="7.109375" style="121" customWidth="1"/>
    <col min="5639" max="5639" width="8.6640625" style="121" customWidth="1"/>
    <col min="5640" max="5640" width="9.6640625" style="121" customWidth="1"/>
    <col min="5641" max="5641" width="8.6640625" style="121" customWidth="1"/>
    <col min="5642" max="5642" width="8.44140625" style="121" customWidth="1"/>
    <col min="5643" max="5643" width="8.109375" style="121" customWidth="1"/>
    <col min="5644" max="5644" width="9.109375" style="121" customWidth="1"/>
    <col min="5645" max="5645" width="8.6640625" style="121" customWidth="1"/>
    <col min="5646" max="5646" width="7.5546875" style="121" customWidth="1"/>
    <col min="5647" max="5647" width="7.33203125" style="121" customWidth="1"/>
    <col min="5648" max="5648" width="7.6640625" style="121" customWidth="1"/>
    <col min="5649" max="5649" width="9.6640625" style="121" customWidth="1"/>
    <col min="5650" max="5650" width="8.6640625" style="121" customWidth="1"/>
    <col min="5651" max="5651" width="8" style="121" customWidth="1"/>
    <col min="5652" max="5653" width="7.109375" style="121" customWidth="1"/>
    <col min="5654" max="5655" width="8.88671875" style="121" customWidth="1"/>
    <col min="5656" max="5656" width="7.88671875" style="121" customWidth="1"/>
    <col min="5657" max="5657" width="7.109375" style="121" customWidth="1"/>
    <col min="5658" max="5658" width="6.88671875" style="121" customWidth="1"/>
    <col min="5659" max="5660" width="8.88671875" style="121" customWidth="1"/>
    <col min="5661" max="5661" width="24.33203125" style="121" customWidth="1"/>
    <col min="5662" max="5665" width="14.6640625" style="121" customWidth="1"/>
    <col min="5666" max="5707" width="15.6640625" style="121" customWidth="1"/>
    <col min="5708" max="5715" width="12.6640625" style="121" customWidth="1"/>
    <col min="5716" max="5717" width="15.6640625" style="121" customWidth="1"/>
    <col min="5718" max="5889" width="9.109375" style="121"/>
    <col min="5890" max="5890" width="5.44140625" style="121" customWidth="1"/>
    <col min="5891" max="5891" width="28" style="121" customWidth="1"/>
    <col min="5892" max="5892" width="8.44140625" style="121" customWidth="1"/>
    <col min="5893" max="5893" width="7.88671875" style="121" customWidth="1"/>
    <col min="5894" max="5894" width="7.109375" style="121" customWidth="1"/>
    <col min="5895" max="5895" width="8.6640625" style="121" customWidth="1"/>
    <col min="5896" max="5896" width="9.6640625" style="121" customWidth="1"/>
    <col min="5897" max="5897" width="8.6640625" style="121" customWidth="1"/>
    <col min="5898" max="5898" width="8.44140625" style="121" customWidth="1"/>
    <col min="5899" max="5899" width="8.109375" style="121" customWidth="1"/>
    <col min="5900" max="5900" width="9.109375" style="121" customWidth="1"/>
    <col min="5901" max="5901" width="8.6640625" style="121" customWidth="1"/>
    <col min="5902" max="5902" width="7.5546875" style="121" customWidth="1"/>
    <col min="5903" max="5903" width="7.33203125" style="121" customWidth="1"/>
    <col min="5904" max="5904" width="7.6640625" style="121" customWidth="1"/>
    <col min="5905" max="5905" width="9.6640625" style="121" customWidth="1"/>
    <col min="5906" max="5906" width="8.6640625" style="121" customWidth="1"/>
    <col min="5907" max="5907" width="8" style="121" customWidth="1"/>
    <col min="5908" max="5909" width="7.109375" style="121" customWidth="1"/>
    <col min="5910" max="5911" width="8.88671875" style="121" customWidth="1"/>
    <col min="5912" max="5912" width="7.88671875" style="121" customWidth="1"/>
    <col min="5913" max="5913" width="7.109375" style="121" customWidth="1"/>
    <col min="5914" max="5914" width="6.88671875" style="121" customWidth="1"/>
    <col min="5915" max="5916" width="8.88671875" style="121" customWidth="1"/>
    <col min="5917" max="5917" width="24.33203125" style="121" customWidth="1"/>
    <col min="5918" max="5921" width="14.6640625" style="121" customWidth="1"/>
    <col min="5922" max="5963" width="15.6640625" style="121" customWidth="1"/>
    <col min="5964" max="5971" width="12.6640625" style="121" customWidth="1"/>
    <col min="5972" max="5973" width="15.6640625" style="121" customWidth="1"/>
    <col min="5974" max="6145" width="9.109375" style="121"/>
    <col min="6146" max="6146" width="5.44140625" style="121" customWidth="1"/>
    <col min="6147" max="6147" width="28" style="121" customWidth="1"/>
    <col min="6148" max="6148" width="8.44140625" style="121" customWidth="1"/>
    <col min="6149" max="6149" width="7.88671875" style="121" customWidth="1"/>
    <col min="6150" max="6150" width="7.109375" style="121" customWidth="1"/>
    <col min="6151" max="6151" width="8.6640625" style="121" customWidth="1"/>
    <col min="6152" max="6152" width="9.6640625" style="121" customWidth="1"/>
    <col min="6153" max="6153" width="8.6640625" style="121" customWidth="1"/>
    <col min="6154" max="6154" width="8.44140625" style="121" customWidth="1"/>
    <col min="6155" max="6155" width="8.109375" style="121" customWidth="1"/>
    <col min="6156" max="6156" width="9.109375" style="121" customWidth="1"/>
    <col min="6157" max="6157" width="8.6640625" style="121" customWidth="1"/>
    <col min="6158" max="6158" width="7.5546875" style="121" customWidth="1"/>
    <col min="6159" max="6159" width="7.33203125" style="121" customWidth="1"/>
    <col min="6160" max="6160" width="7.6640625" style="121" customWidth="1"/>
    <col min="6161" max="6161" width="9.6640625" style="121" customWidth="1"/>
    <col min="6162" max="6162" width="8.6640625" style="121" customWidth="1"/>
    <col min="6163" max="6163" width="8" style="121" customWidth="1"/>
    <col min="6164" max="6165" width="7.109375" style="121" customWidth="1"/>
    <col min="6166" max="6167" width="8.88671875" style="121" customWidth="1"/>
    <col min="6168" max="6168" width="7.88671875" style="121" customWidth="1"/>
    <col min="6169" max="6169" width="7.109375" style="121" customWidth="1"/>
    <col min="6170" max="6170" width="6.88671875" style="121" customWidth="1"/>
    <col min="6171" max="6172" width="8.88671875" style="121" customWidth="1"/>
    <col min="6173" max="6173" width="24.33203125" style="121" customWidth="1"/>
    <col min="6174" max="6177" width="14.6640625" style="121" customWidth="1"/>
    <col min="6178" max="6219" width="15.6640625" style="121" customWidth="1"/>
    <col min="6220" max="6227" width="12.6640625" style="121" customWidth="1"/>
    <col min="6228" max="6229" width="15.6640625" style="121" customWidth="1"/>
    <col min="6230" max="6401" width="9.109375" style="121"/>
    <col min="6402" max="6402" width="5.44140625" style="121" customWidth="1"/>
    <col min="6403" max="6403" width="28" style="121" customWidth="1"/>
    <col min="6404" max="6404" width="8.44140625" style="121" customWidth="1"/>
    <col min="6405" max="6405" width="7.88671875" style="121" customWidth="1"/>
    <col min="6406" max="6406" width="7.109375" style="121" customWidth="1"/>
    <col min="6407" max="6407" width="8.6640625" style="121" customWidth="1"/>
    <col min="6408" max="6408" width="9.6640625" style="121" customWidth="1"/>
    <col min="6409" max="6409" width="8.6640625" style="121" customWidth="1"/>
    <col min="6410" max="6410" width="8.44140625" style="121" customWidth="1"/>
    <col min="6411" max="6411" width="8.109375" style="121" customWidth="1"/>
    <col min="6412" max="6412" width="9.109375" style="121" customWidth="1"/>
    <col min="6413" max="6413" width="8.6640625" style="121" customWidth="1"/>
    <col min="6414" max="6414" width="7.5546875" style="121" customWidth="1"/>
    <col min="6415" max="6415" width="7.33203125" style="121" customWidth="1"/>
    <col min="6416" max="6416" width="7.6640625" style="121" customWidth="1"/>
    <col min="6417" max="6417" width="9.6640625" style="121" customWidth="1"/>
    <col min="6418" max="6418" width="8.6640625" style="121" customWidth="1"/>
    <col min="6419" max="6419" width="8" style="121" customWidth="1"/>
    <col min="6420" max="6421" width="7.109375" style="121" customWidth="1"/>
    <col min="6422" max="6423" width="8.88671875" style="121" customWidth="1"/>
    <col min="6424" max="6424" width="7.88671875" style="121" customWidth="1"/>
    <col min="6425" max="6425" width="7.109375" style="121" customWidth="1"/>
    <col min="6426" max="6426" width="6.88671875" style="121" customWidth="1"/>
    <col min="6427" max="6428" width="8.88671875" style="121" customWidth="1"/>
    <col min="6429" max="6429" width="24.33203125" style="121" customWidth="1"/>
    <col min="6430" max="6433" width="14.6640625" style="121" customWidth="1"/>
    <col min="6434" max="6475" width="15.6640625" style="121" customWidth="1"/>
    <col min="6476" max="6483" width="12.6640625" style="121" customWidth="1"/>
    <col min="6484" max="6485" width="15.6640625" style="121" customWidth="1"/>
    <col min="6486" max="6657" width="9.109375" style="121"/>
    <col min="6658" max="6658" width="5.44140625" style="121" customWidth="1"/>
    <col min="6659" max="6659" width="28" style="121" customWidth="1"/>
    <col min="6660" max="6660" width="8.44140625" style="121" customWidth="1"/>
    <col min="6661" max="6661" width="7.88671875" style="121" customWidth="1"/>
    <col min="6662" max="6662" width="7.109375" style="121" customWidth="1"/>
    <col min="6663" max="6663" width="8.6640625" style="121" customWidth="1"/>
    <col min="6664" max="6664" width="9.6640625" style="121" customWidth="1"/>
    <col min="6665" max="6665" width="8.6640625" style="121" customWidth="1"/>
    <col min="6666" max="6666" width="8.44140625" style="121" customWidth="1"/>
    <col min="6667" max="6667" width="8.109375" style="121" customWidth="1"/>
    <col min="6668" max="6668" width="9.109375" style="121" customWidth="1"/>
    <col min="6669" max="6669" width="8.6640625" style="121" customWidth="1"/>
    <col min="6670" max="6670" width="7.5546875" style="121" customWidth="1"/>
    <col min="6671" max="6671" width="7.33203125" style="121" customWidth="1"/>
    <col min="6672" max="6672" width="7.6640625" style="121" customWidth="1"/>
    <col min="6673" max="6673" width="9.6640625" style="121" customWidth="1"/>
    <col min="6674" max="6674" width="8.6640625" style="121" customWidth="1"/>
    <col min="6675" max="6675" width="8" style="121" customWidth="1"/>
    <col min="6676" max="6677" width="7.109375" style="121" customWidth="1"/>
    <col min="6678" max="6679" width="8.88671875" style="121" customWidth="1"/>
    <col min="6680" max="6680" width="7.88671875" style="121" customWidth="1"/>
    <col min="6681" max="6681" width="7.109375" style="121" customWidth="1"/>
    <col min="6682" max="6682" width="6.88671875" style="121" customWidth="1"/>
    <col min="6683" max="6684" width="8.88671875" style="121" customWidth="1"/>
    <col min="6685" max="6685" width="24.33203125" style="121" customWidth="1"/>
    <col min="6686" max="6689" width="14.6640625" style="121" customWidth="1"/>
    <col min="6690" max="6731" width="15.6640625" style="121" customWidth="1"/>
    <col min="6732" max="6739" width="12.6640625" style="121" customWidth="1"/>
    <col min="6740" max="6741" width="15.6640625" style="121" customWidth="1"/>
    <col min="6742" max="6913" width="9.109375" style="121"/>
    <col min="6914" max="6914" width="5.44140625" style="121" customWidth="1"/>
    <col min="6915" max="6915" width="28" style="121" customWidth="1"/>
    <col min="6916" max="6916" width="8.44140625" style="121" customWidth="1"/>
    <col min="6917" max="6917" width="7.88671875" style="121" customWidth="1"/>
    <col min="6918" max="6918" width="7.109375" style="121" customWidth="1"/>
    <col min="6919" max="6919" width="8.6640625" style="121" customWidth="1"/>
    <col min="6920" max="6920" width="9.6640625" style="121" customWidth="1"/>
    <col min="6921" max="6921" width="8.6640625" style="121" customWidth="1"/>
    <col min="6922" max="6922" width="8.44140625" style="121" customWidth="1"/>
    <col min="6923" max="6923" width="8.109375" style="121" customWidth="1"/>
    <col min="6924" max="6924" width="9.109375" style="121" customWidth="1"/>
    <col min="6925" max="6925" width="8.6640625" style="121" customWidth="1"/>
    <col min="6926" max="6926" width="7.5546875" style="121" customWidth="1"/>
    <col min="6927" max="6927" width="7.33203125" style="121" customWidth="1"/>
    <col min="6928" max="6928" width="7.6640625" style="121" customWidth="1"/>
    <col min="6929" max="6929" width="9.6640625" style="121" customWidth="1"/>
    <col min="6930" max="6930" width="8.6640625" style="121" customWidth="1"/>
    <col min="6931" max="6931" width="8" style="121" customWidth="1"/>
    <col min="6932" max="6933" width="7.109375" style="121" customWidth="1"/>
    <col min="6934" max="6935" width="8.88671875" style="121" customWidth="1"/>
    <col min="6936" max="6936" width="7.88671875" style="121" customWidth="1"/>
    <col min="6937" max="6937" width="7.109375" style="121" customWidth="1"/>
    <col min="6938" max="6938" width="6.88671875" style="121" customWidth="1"/>
    <col min="6939" max="6940" width="8.88671875" style="121" customWidth="1"/>
    <col min="6941" max="6941" width="24.33203125" style="121" customWidth="1"/>
    <col min="6942" max="6945" width="14.6640625" style="121" customWidth="1"/>
    <col min="6946" max="6987" width="15.6640625" style="121" customWidth="1"/>
    <col min="6988" max="6995" width="12.6640625" style="121" customWidth="1"/>
    <col min="6996" max="6997" width="15.6640625" style="121" customWidth="1"/>
    <col min="6998" max="7169" width="9.109375" style="121"/>
    <col min="7170" max="7170" width="5.44140625" style="121" customWidth="1"/>
    <col min="7171" max="7171" width="28" style="121" customWidth="1"/>
    <col min="7172" max="7172" width="8.44140625" style="121" customWidth="1"/>
    <col min="7173" max="7173" width="7.88671875" style="121" customWidth="1"/>
    <col min="7174" max="7174" width="7.109375" style="121" customWidth="1"/>
    <col min="7175" max="7175" width="8.6640625" style="121" customWidth="1"/>
    <col min="7176" max="7176" width="9.6640625" style="121" customWidth="1"/>
    <col min="7177" max="7177" width="8.6640625" style="121" customWidth="1"/>
    <col min="7178" max="7178" width="8.44140625" style="121" customWidth="1"/>
    <col min="7179" max="7179" width="8.109375" style="121" customWidth="1"/>
    <col min="7180" max="7180" width="9.109375" style="121" customWidth="1"/>
    <col min="7181" max="7181" width="8.6640625" style="121" customWidth="1"/>
    <col min="7182" max="7182" width="7.5546875" style="121" customWidth="1"/>
    <col min="7183" max="7183" width="7.33203125" style="121" customWidth="1"/>
    <col min="7184" max="7184" width="7.6640625" style="121" customWidth="1"/>
    <col min="7185" max="7185" width="9.6640625" style="121" customWidth="1"/>
    <col min="7186" max="7186" width="8.6640625" style="121" customWidth="1"/>
    <col min="7187" max="7187" width="8" style="121" customWidth="1"/>
    <col min="7188" max="7189" width="7.109375" style="121" customWidth="1"/>
    <col min="7190" max="7191" width="8.88671875" style="121" customWidth="1"/>
    <col min="7192" max="7192" width="7.88671875" style="121" customWidth="1"/>
    <col min="7193" max="7193" width="7.109375" style="121" customWidth="1"/>
    <col min="7194" max="7194" width="6.88671875" style="121" customWidth="1"/>
    <col min="7195" max="7196" width="8.88671875" style="121" customWidth="1"/>
    <col min="7197" max="7197" width="24.33203125" style="121" customWidth="1"/>
    <col min="7198" max="7201" width="14.6640625" style="121" customWidth="1"/>
    <col min="7202" max="7243" width="15.6640625" style="121" customWidth="1"/>
    <col min="7244" max="7251" width="12.6640625" style="121" customWidth="1"/>
    <col min="7252" max="7253" width="15.6640625" style="121" customWidth="1"/>
    <col min="7254" max="7425" width="9.109375" style="121"/>
    <col min="7426" max="7426" width="5.44140625" style="121" customWidth="1"/>
    <col min="7427" max="7427" width="28" style="121" customWidth="1"/>
    <col min="7428" max="7428" width="8.44140625" style="121" customWidth="1"/>
    <col min="7429" max="7429" width="7.88671875" style="121" customWidth="1"/>
    <col min="7430" max="7430" width="7.109375" style="121" customWidth="1"/>
    <col min="7431" max="7431" width="8.6640625" style="121" customWidth="1"/>
    <col min="7432" max="7432" width="9.6640625" style="121" customWidth="1"/>
    <col min="7433" max="7433" width="8.6640625" style="121" customWidth="1"/>
    <col min="7434" max="7434" width="8.44140625" style="121" customWidth="1"/>
    <col min="7435" max="7435" width="8.109375" style="121" customWidth="1"/>
    <col min="7436" max="7436" width="9.109375" style="121" customWidth="1"/>
    <col min="7437" max="7437" width="8.6640625" style="121" customWidth="1"/>
    <col min="7438" max="7438" width="7.5546875" style="121" customWidth="1"/>
    <col min="7439" max="7439" width="7.33203125" style="121" customWidth="1"/>
    <col min="7440" max="7440" width="7.6640625" style="121" customWidth="1"/>
    <col min="7441" max="7441" width="9.6640625" style="121" customWidth="1"/>
    <col min="7442" max="7442" width="8.6640625" style="121" customWidth="1"/>
    <col min="7443" max="7443" width="8" style="121" customWidth="1"/>
    <col min="7444" max="7445" width="7.109375" style="121" customWidth="1"/>
    <col min="7446" max="7447" width="8.88671875" style="121" customWidth="1"/>
    <col min="7448" max="7448" width="7.88671875" style="121" customWidth="1"/>
    <col min="7449" max="7449" width="7.109375" style="121" customWidth="1"/>
    <col min="7450" max="7450" width="6.88671875" style="121" customWidth="1"/>
    <col min="7451" max="7452" width="8.88671875" style="121" customWidth="1"/>
    <col min="7453" max="7453" width="24.33203125" style="121" customWidth="1"/>
    <col min="7454" max="7457" width="14.6640625" style="121" customWidth="1"/>
    <col min="7458" max="7499" width="15.6640625" style="121" customWidth="1"/>
    <col min="7500" max="7507" width="12.6640625" style="121" customWidth="1"/>
    <col min="7508" max="7509" width="15.6640625" style="121" customWidth="1"/>
    <col min="7510" max="7681" width="9.109375" style="121"/>
    <col min="7682" max="7682" width="5.44140625" style="121" customWidth="1"/>
    <col min="7683" max="7683" width="28" style="121" customWidth="1"/>
    <col min="7684" max="7684" width="8.44140625" style="121" customWidth="1"/>
    <col min="7685" max="7685" width="7.88671875" style="121" customWidth="1"/>
    <col min="7686" max="7686" width="7.109375" style="121" customWidth="1"/>
    <col min="7687" max="7687" width="8.6640625" style="121" customWidth="1"/>
    <col min="7688" max="7688" width="9.6640625" style="121" customWidth="1"/>
    <col min="7689" max="7689" width="8.6640625" style="121" customWidth="1"/>
    <col min="7690" max="7690" width="8.44140625" style="121" customWidth="1"/>
    <col min="7691" max="7691" width="8.109375" style="121" customWidth="1"/>
    <col min="7692" max="7692" width="9.109375" style="121" customWidth="1"/>
    <col min="7693" max="7693" width="8.6640625" style="121" customWidth="1"/>
    <col min="7694" max="7694" width="7.5546875" style="121" customWidth="1"/>
    <col min="7695" max="7695" width="7.33203125" style="121" customWidth="1"/>
    <col min="7696" max="7696" width="7.6640625" style="121" customWidth="1"/>
    <col min="7697" max="7697" width="9.6640625" style="121" customWidth="1"/>
    <col min="7698" max="7698" width="8.6640625" style="121" customWidth="1"/>
    <col min="7699" max="7699" width="8" style="121" customWidth="1"/>
    <col min="7700" max="7701" width="7.109375" style="121" customWidth="1"/>
    <col min="7702" max="7703" width="8.88671875" style="121" customWidth="1"/>
    <col min="7704" max="7704" width="7.88671875" style="121" customWidth="1"/>
    <col min="7705" max="7705" width="7.109375" style="121" customWidth="1"/>
    <col min="7706" max="7706" width="6.88671875" style="121" customWidth="1"/>
    <col min="7707" max="7708" width="8.88671875" style="121" customWidth="1"/>
    <col min="7709" max="7709" width="24.33203125" style="121" customWidth="1"/>
    <col min="7710" max="7713" width="14.6640625" style="121" customWidth="1"/>
    <col min="7714" max="7755" width="15.6640625" style="121" customWidth="1"/>
    <col min="7756" max="7763" width="12.6640625" style="121" customWidth="1"/>
    <col min="7764" max="7765" width="15.6640625" style="121" customWidth="1"/>
    <col min="7766" max="7937" width="9.109375" style="121"/>
    <col min="7938" max="7938" width="5.44140625" style="121" customWidth="1"/>
    <col min="7939" max="7939" width="28" style="121" customWidth="1"/>
    <col min="7940" max="7940" width="8.44140625" style="121" customWidth="1"/>
    <col min="7941" max="7941" width="7.88671875" style="121" customWidth="1"/>
    <col min="7942" max="7942" width="7.109375" style="121" customWidth="1"/>
    <col min="7943" max="7943" width="8.6640625" style="121" customWidth="1"/>
    <col min="7944" max="7944" width="9.6640625" style="121" customWidth="1"/>
    <col min="7945" max="7945" width="8.6640625" style="121" customWidth="1"/>
    <col min="7946" max="7946" width="8.44140625" style="121" customWidth="1"/>
    <col min="7947" max="7947" width="8.109375" style="121" customWidth="1"/>
    <col min="7948" max="7948" width="9.109375" style="121" customWidth="1"/>
    <col min="7949" max="7949" width="8.6640625" style="121" customWidth="1"/>
    <col min="7950" max="7950" width="7.5546875" style="121" customWidth="1"/>
    <col min="7951" max="7951" width="7.33203125" style="121" customWidth="1"/>
    <col min="7952" max="7952" width="7.6640625" style="121" customWidth="1"/>
    <col min="7953" max="7953" width="9.6640625" style="121" customWidth="1"/>
    <col min="7954" max="7954" width="8.6640625" style="121" customWidth="1"/>
    <col min="7955" max="7955" width="8" style="121" customWidth="1"/>
    <col min="7956" max="7957" width="7.109375" style="121" customWidth="1"/>
    <col min="7958" max="7959" width="8.88671875" style="121" customWidth="1"/>
    <col min="7960" max="7960" width="7.88671875" style="121" customWidth="1"/>
    <col min="7961" max="7961" width="7.109375" style="121" customWidth="1"/>
    <col min="7962" max="7962" width="6.88671875" style="121" customWidth="1"/>
    <col min="7963" max="7964" width="8.88671875" style="121" customWidth="1"/>
    <col min="7965" max="7965" width="24.33203125" style="121" customWidth="1"/>
    <col min="7966" max="7969" width="14.6640625" style="121" customWidth="1"/>
    <col min="7970" max="8011" width="15.6640625" style="121" customWidth="1"/>
    <col min="8012" max="8019" width="12.6640625" style="121" customWidth="1"/>
    <col min="8020" max="8021" width="15.6640625" style="121" customWidth="1"/>
    <col min="8022" max="8193" width="9.109375" style="121"/>
    <col min="8194" max="8194" width="5.44140625" style="121" customWidth="1"/>
    <col min="8195" max="8195" width="28" style="121" customWidth="1"/>
    <col min="8196" max="8196" width="8.44140625" style="121" customWidth="1"/>
    <col min="8197" max="8197" width="7.88671875" style="121" customWidth="1"/>
    <col min="8198" max="8198" width="7.109375" style="121" customWidth="1"/>
    <col min="8199" max="8199" width="8.6640625" style="121" customWidth="1"/>
    <col min="8200" max="8200" width="9.6640625" style="121" customWidth="1"/>
    <col min="8201" max="8201" width="8.6640625" style="121" customWidth="1"/>
    <col min="8202" max="8202" width="8.44140625" style="121" customWidth="1"/>
    <col min="8203" max="8203" width="8.109375" style="121" customWidth="1"/>
    <col min="8204" max="8204" width="9.109375" style="121" customWidth="1"/>
    <col min="8205" max="8205" width="8.6640625" style="121" customWidth="1"/>
    <col min="8206" max="8206" width="7.5546875" style="121" customWidth="1"/>
    <col min="8207" max="8207" width="7.33203125" style="121" customWidth="1"/>
    <col min="8208" max="8208" width="7.6640625" style="121" customWidth="1"/>
    <col min="8209" max="8209" width="9.6640625" style="121" customWidth="1"/>
    <col min="8210" max="8210" width="8.6640625" style="121" customWidth="1"/>
    <col min="8211" max="8211" width="8" style="121" customWidth="1"/>
    <col min="8212" max="8213" width="7.109375" style="121" customWidth="1"/>
    <col min="8214" max="8215" width="8.88671875" style="121" customWidth="1"/>
    <col min="8216" max="8216" width="7.88671875" style="121" customWidth="1"/>
    <col min="8217" max="8217" width="7.109375" style="121" customWidth="1"/>
    <col min="8218" max="8218" width="6.88671875" style="121" customWidth="1"/>
    <col min="8219" max="8220" width="8.88671875" style="121" customWidth="1"/>
    <col min="8221" max="8221" width="24.33203125" style="121" customWidth="1"/>
    <col min="8222" max="8225" width="14.6640625" style="121" customWidth="1"/>
    <col min="8226" max="8267" width="15.6640625" style="121" customWidth="1"/>
    <col min="8268" max="8275" width="12.6640625" style="121" customWidth="1"/>
    <col min="8276" max="8277" width="15.6640625" style="121" customWidth="1"/>
    <col min="8278" max="8449" width="9.109375" style="121"/>
    <col min="8450" max="8450" width="5.44140625" style="121" customWidth="1"/>
    <col min="8451" max="8451" width="28" style="121" customWidth="1"/>
    <col min="8452" max="8452" width="8.44140625" style="121" customWidth="1"/>
    <col min="8453" max="8453" width="7.88671875" style="121" customWidth="1"/>
    <col min="8454" max="8454" width="7.109375" style="121" customWidth="1"/>
    <col min="8455" max="8455" width="8.6640625" style="121" customWidth="1"/>
    <col min="8456" max="8456" width="9.6640625" style="121" customWidth="1"/>
    <col min="8457" max="8457" width="8.6640625" style="121" customWidth="1"/>
    <col min="8458" max="8458" width="8.44140625" style="121" customWidth="1"/>
    <col min="8459" max="8459" width="8.109375" style="121" customWidth="1"/>
    <col min="8460" max="8460" width="9.109375" style="121" customWidth="1"/>
    <col min="8461" max="8461" width="8.6640625" style="121" customWidth="1"/>
    <col min="8462" max="8462" width="7.5546875" style="121" customWidth="1"/>
    <col min="8463" max="8463" width="7.33203125" style="121" customWidth="1"/>
    <col min="8464" max="8464" width="7.6640625" style="121" customWidth="1"/>
    <col min="8465" max="8465" width="9.6640625" style="121" customWidth="1"/>
    <col min="8466" max="8466" width="8.6640625" style="121" customWidth="1"/>
    <col min="8467" max="8467" width="8" style="121" customWidth="1"/>
    <col min="8468" max="8469" width="7.109375" style="121" customWidth="1"/>
    <col min="8470" max="8471" width="8.88671875" style="121" customWidth="1"/>
    <col min="8472" max="8472" width="7.88671875" style="121" customWidth="1"/>
    <col min="8473" max="8473" width="7.109375" style="121" customWidth="1"/>
    <col min="8474" max="8474" width="6.88671875" style="121" customWidth="1"/>
    <col min="8475" max="8476" width="8.88671875" style="121" customWidth="1"/>
    <col min="8477" max="8477" width="24.33203125" style="121" customWidth="1"/>
    <col min="8478" max="8481" width="14.6640625" style="121" customWidth="1"/>
    <col min="8482" max="8523" width="15.6640625" style="121" customWidth="1"/>
    <col min="8524" max="8531" width="12.6640625" style="121" customWidth="1"/>
    <col min="8532" max="8533" width="15.6640625" style="121" customWidth="1"/>
    <col min="8534" max="8705" width="9.109375" style="121"/>
    <col min="8706" max="8706" width="5.44140625" style="121" customWidth="1"/>
    <col min="8707" max="8707" width="28" style="121" customWidth="1"/>
    <col min="8708" max="8708" width="8.44140625" style="121" customWidth="1"/>
    <col min="8709" max="8709" width="7.88671875" style="121" customWidth="1"/>
    <col min="8710" max="8710" width="7.109375" style="121" customWidth="1"/>
    <col min="8711" max="8711" width="8.6640625" style="121" customWidth="1"/>
    <col min="8712" max="8712" width="9.6640625" style="121" customWidth="1"/>
    <col min="8713" max="8713" width="8.6640625" style="121" customWidth="1"/>
    <col min="8714" max="8714" width="8.44140625" style="121" customWidth="1"/>
    <col min="8715" max="8715" width="8.109375" style="121" customWidth="1"/>
    <col min="8716" max="8716" width="9.109375" style="121" customWidth="1"/>
    <col min="8717" max="8717" width="8.6640625" style="121" customWidth="1"/>
    <col min="8718" max="8718" width="7.5546875" style="121" customWidth="1"/>
    <col min="8719" max="8719" width="7.33203125" style="121" customWidth="1"/>
    <col min="8720" max="8720" width="7.6640625" style="121" customWidth="1"/>
    <col min="8721" max="8721" width="9.6640625" style="121" customWidth="1"/>
    <col min="8722" max="8722" width="8.6640625" style="121" customWidth="1"/>
    <col min="8723" max="8723" width="8" style="121" customWidth="1"/>
    <col min="8724" max="8725" width="7.109375" style="121" customWidth="1"/>
    <col min="8726" max="8727" width="8.88671875" style="121" customWidth="1"/>
    <col min="8728" max="8728" width="7.88671875" style="121" customWidth="1"/>
    <col min="8729" max="8729" width="7.109375" style="121" customWidth="1"/>
    <col min="8730" max="8730" width="6.88671875" style="121" customWidth="1"/>
    <col min="8731" max="8732" width="8.88671875" style="121" customWidth="1"/>
    <col min="8733" max="8733" width="24.33203125" style="121" customWidth="1"/>
    <col min="8734" max="8737" width="14.6640625" style="121" customWidth="1"/>
    <col min="8738" max="8779" width="15.6640625" style="121" customWidth="1"/>
    <col min="8780" max="8787" width="12.6640625" style="121" customWidth="1"/>
    <col min="8788" max="8789" width="15.6640625" style="121" customWidth="1"/>
    <col min="8790" max="8961" width="9.109375" style="121"/>
    <col min="8962" max="8962" width="5.44140625" style="121" customWidth="1"/>
    <col min="8963" max="8963" width="28" style="121" customWidth="1"/>
    <col min="8964" max="8964" width="8.44140625" style="121" customWidth="1"/>
    <col min="8965" max="8965" width="7.88671875" style="121" customWidth="1"/>
    <col min="8966" max="8966" width="7.109375" style="121" customWidth="1"/>
    <col min="8967" max="8967" width="8.6640625" style="121" customWidth="1"/>
    <col min="8968" max="8968" width="9.6640625" style="121" customWidth="1"/>
    <col min="8969" max="8969" width="8.6640625" style="121" customWidth="1"/>
    <col min="8970" max="8970" width="8.44140625" style="121" customWidth="1"/>
    <col min="8971" max="8971" width="8.109375" style="121" customWidth="1"/>
    <col min="8972" max="8972" width="9.109375" style="121" customWidth="1"/>
    <col min="8973" max="8973" width="8.6640625" style="121" customWidth="1"/>
    <col min="8974" max="8974" width="7.5546875" style="121" customWidth="1"/>
    <col min="8975" max="8975" width="7.33203125" style="121" customWidth="1"/>
    <col min="8976" max="8976" width="7.6640625" style="121" customWidth="1"/>
    <col min="8977" max="8977" width="9.6640625" style="121" customWidth="1"/>
    <col min="8978" max="8978" width="8.6640625" style="121" customWidth="1"/>
    <col min="8979" max="8979" width="8" style="121" customWidth="1"/>
    <col min="8980" max="8981" width="7.109375" style="121" customWidth="1"/>
    <col min="8982" max="8983" width="8.88671875" style="121" customWidth="1"/>
    <col min="8984" max="8984" width="7.88671875" style="121" customWidth="1"/>
    <col min="8985" max="8985" width="7.109375" style="121" customWidth="1"/>
    <col min="8986" max="8986" width="6.88671875" style="121" customWidth="1"/>
    <col min="8987" max="8988" width="8.88671875" style="121" customWidth="1"/>
    <col min="8989" max="8989" width="24.33203125" style="121" customWidth="1"/>
    <col min="8990" max="8993" width="14.6640625" style="121" customWidth="1"/>
    <col min="8994" max="9035" width="15.6640625" style="121" customWidth="1"/>
    <col min="9036" max="9043" width="12.6640625" style="121" customWidth="1"/>
    <col min="9044" max="9045" width="15.6640625" style="121" customWidth="1"/>
    <col min="9046" max="9217" width="9.109375" style="121"/>
    <col min="9218" max="9218" width="5.44140625" style="121" customWidth="1"/>
    <col min="9219" max="9219" width="28" style="121" customWidth="1"/>
    <col min="9220" max="9220" width="8.44140625" style="121" customWidth="1"/>
    <col min="9221" max="9221" width="7.88671875" style="121" customWidth="1"/>
    <col min="9222" max="9222" width="7.109375" style="121" customWidth="1"/>
    <col min="9223" max="9223" width="8.6640625" style="121" customWidth="1"/>
    <col min="9224" max="9224" width="9.6640625" style="121" customWidth="1"/>
    <col min="9225" max="9225" width="8.6640625" style="121" customWidth="1"/>
    <col min="9226" max="9226" width="8.44140625" style="121" customWidth="1"/>
    <col min="9227" max="9227" width="8.109375" style="121" customWidth="1"/>
    <col min="9228" max="9228" width="9.109375" style="121" customWidth="1"/>
    <col min="9229" max="9229" width="8.6640625" style="121" customWidth="1"/>
    <col min="9230" max="9230" width="7.5546875" style="121" customWidth="1"/>
    <col min="9231" max="9231" width="7.33203125" style="121" customWidth="1"/>
    <col min="9232" max="9232" width="7.6640625" style="121" customWidth="1"/>
    <col min="9233" max="9233" width="9.6640625" style="121" customWidth="1"/>
    <col min="9234" max="9234" width="8.6640625" style="121" customWidth="1"/>
    <col min="9235" max="9235" width="8" style="121" customWidth="1"/>
    <col min="9236" max="9237" width="7.109375" style="121" customWidth="1"/>
    <col min="9238" max="9239" width="8.88671875" style="121" customWidth="1"/>
    <col min="9240" max="9240" width="7.88671875" style="121" customWidth="1"/>
    <col min="9241" max="9241" width="7.109375" style="121" customWidth="1"/>
    <col min="9242" max="9242" width="6.88671875" style="121" customWidth="1"/>
    <col min="9243" max="9244" width="8.88671875" style="121" customWidth="1"/>
    <col min="9245" max="9245" width="24.33203125" style="121" customWidth="1"/>
    <col min="9246" max="9249" width="14.6640625" style="121" customWidth="1"/>
    <col min="9250" max="9291" width="15.6640625" style="121" customWidth="1"/>
    <col min="9292" max="9299" width="12.6640625" style="121" customWidth="1"/>
    <col min="9300" max="9301" width="15.6640625" style="121" customWidth="1"/>
    <col min="9302" max="9473" width="9.109375" style="121"/>
    <col min="9474" max="9474" width="5.44140625" style="121" customWidth="1"/>
    <col min="9475" max="9475" width="28" style="121" customWidth="1"/>
    <col min="9476" max="9476" width="8.44140625" style="121" customWidth="1"/>
    <col min="9477" max="9477" width="7.88671875" style="121" customWidth="1"/>
    <col min="9478" max="9478" width="7.109375" style="121" customWidth="1"/>
    <col min="9479" max="9479" width="8.6640625" style="121" customWidth="1"/>
    <col min="9480" max="9480" width="9.6640625" style="121" customWidth="1"/>
    <col min="9481" max="9481" width="8.6640625" style="121" customWidth="1"/>
    <col min="9482" max="9482" width="8.44140625" style="121" customWidth="1"/>
    <col min="9483" max="9483" width="8.109375" style="121" customWidth="1"/>
    <col min="9484" max="9484" width="9.109375" style="121" customWidth="1"/>
    <col min="9485" max="9485" width="8.6640625" style="121" customWidth="1"/>
    <col min="9486" max="9486" width="7.5546875" style="121" customWidth="1"/>
    <col min="9487" max="9487" width="7.33203125" style="121" customWidth="1"/>
    <col min="9488" max="9488" width="7.6640625" style="121" customWidth="1"/>
    <col min="9489" max="9489" width="9.6640625" style="121" customWidth="1"/>
    <col min="9490" max="9490" width="8.6640625" style="121" customWidth="1"/>
    <col min="9491" max="9491" width="8" style="121" customWidth="1"/>
    <col min="9492" max="9493" width="7.109375" style="121" customWidth="1"/>
    <col min="9494" max="9495" width="8.88671875" style="121" customWidth="1"/>
    <col min="9496" max="9496" width="7.88671875" style="121" customWidth="1"/>
    <col min="9497" max="9497" width="7.109375" style="121" customWidth="1"/>
    <col min="9498" max="9498" width="6.88671875" style="121" customWidth="1"/>
    <col min="9499" max="9500" width="8.88671875" style="121" customWidth="1"/>
    <col min="9501" max="9501" width="24.33203125" style="121" customWidth="1"/>
    <col min="9502" max="9505" width="14.6640625" style="121" customWidth="1"/>
    <col min="9506" max="9547" width="15.6640625" style="121" customWidth="1"/>
    <col min="9548" max="9555" width="12.6640625" style="121" customWidth="1"/>
    <col min="9556" max="9557" width="15.6640625" style="121" customWidth="1"/>
    <col min="9558" max="9729" width="9.109375" style="121"/>
    <col min="9730" max="9730" width="5.44140625" style="121" customWidth="1"/>
    <col min="9731" max="9731" width="28" style="121" customWidth="1"/>
    <col min="9732" max="9732" width="8.44140625" style="121" customWidth="1"/>
    <col min="9733" max="9733" width="7.88671875" style="121" customWidth="1"/>
    <col min="9734" max="9734" width="7.109375" style="121" customWidth="1"/>
    <col min="9735" max="9735" width="8.6640625" style="121" customWidth="1"/>
    <col min="9736" max="9736" width="9.6640625" style="121" customWidth="1"/>
    <col min="9737" max="9737" width="8.6640625" style="121" customWidth="1"/>
    <col min="9738" max="9738" width="8.44140625" style="121" customWidth="1"/>
    <col min="9739" max="9739" width="8.109375" style="121" customWidth="1"/>
    <col min="9740" max="9740" width="9.109375" style="121" customWidth="1"/>
    <col min="9741" max="9741" width="8.6640625" style="121" customWidth="1"/>
    <col min="9742" max="9742" width="7.5546875" style="121" customWidth="1"/>
    <col min="9743" max="9743" width="7.33203125" style="121" customWidth="1"/>
    <col min="9744" max="9744" width="7.6640625" style="121" customWidth="1"/>
    <col min="9745" max="9745" width="9.6640625" style="121" customWidth="1"/>
    <col min="9746" max="9746" width="8.6640625" style="121" customWidth="1"/>
    <col min="9747" max="9747" width="8" style="121" customWidth="1"/>
    <col min="9748" max="9749" width="7.109375" style="121" customWidth="1"/>
    <col min="9750" max="9751" width="8.88671875" style="121" customWidth="1"/>
    <col min="9752" max="9752" width="7.88671875" style="121" customWidth="1"/>
    <col min="9753" max="9753" width="7.109375" style="121" customWidth="1"/>
    <col min="9754" max="9754" width="6.88671875" style="121" customWidth="1"/>
    <col min="9755" max="9756" width="8.88671875" style="121" customWidth="1"/>
    <col min="9757" max="9757" width="24.33203125" style="121" customWidth="1"/>
    <col min="9758" max="9761" width="14.6640625" style="121" customWidth="1"/>
    <col min="9762" max="9803" width="15.6640625" style="121" customWidth="1"/>
    <col min="9804" max="9811" width="12.6640625" style="121" customWidth="1"/>
    <col min="9812" max="9813" width="15.6640625" style="121" customWidth="1"/>
    <col min="9814" max="9985" width="9.109375" style="121"/>
    <col min="9986" max="9986" width="5.44140625" style="121" customWidth="1"/>
    <col min="9987" max="9987" width="28" style="121" customWidth="1"/>
    <col min="9988" max="9988" width="8.44140625" style="121" customWidth="1"/>
    <col min="9989" max="9989" width="7.88671875" style="121" customWidth="1"/>
    <col min="9990" max="9990" width="7.109375" style="121" customWidth="1"/>
    <col min="9991" max="9991" width="8.6640625" style="121" customWidth="1"/>
    <col min="9992" max="9992" width="9.6640625" style="121" customWidth="1"/>
    <col min="9993" max="9993" width="8.6640625" style="121" customWidth="1"/>
    <col min="9994" max="9994" width="8.44140625" style="121" customWidth="1"/>
    <col min="9995" max="9995" width="8.109375" style="121" customWidth="1"/>
    <col min="9996" max="9996" width="9.109375" style="121" customWidth="1"/>
    <col min="9997" max="9997" width="8.6640625" style="121" customWidth="1"/>
    <col min="9998" max="9998" width="7.5546875" style="121" customWidth="1"/>
    <col min="9999" max="9999" width="7.33203125" style="121" customWidth="1"/>
    <col min="10000" max="10000" width="7.6640625" style="121" customWidth="1"/>
    <col min="10001" max="10001" width="9.6640625" style="121" customWidth="1"/>
    <col min="10002" max="10002" width="8.6640625" style="121" customWidth="1"/>
    <col min="10003" max="10003" width="8" style="121" customWidth="1"/>
    <col min="10004" max="10005" width="7.109375" style="121" customWidth="1"/>
    <col min="10006" max="10007" width="8.88671875" style="121" customWidth="1"/>
    <col min="10008" max="10008" width="7.88671875" style="121" customWidth="1"/>
    <col min="10009" max="10009" width="7.109375" style="121" customWidth="1"/>
    <col min="10010" max="10010" width="6.88671875" style="121" customWidth="1"/>
    <col min="10011" max="10012" width="8.88671875" style="121" customWidth="1"/>
    <col min="10013" max="10013" width="24.33203125" style="121" customWidth="1"/>
    <col min="10014" max="10017" width="14.6640625" style="121" customWidth="1"/>
    <col min="10018" max="10059" width="15.6640625" style="121" customWidth="1"/>
    <col min="10060" max="10067" width="12.6640625" style="121" customWidth="1"/>
    <col min="10068" max="10069" width="15.6640625" style="121" customWidth="1"/>
    <col min="10070" max="10241" width="9.109375" style="121"/>
    <col min="10242" max="10242" width="5.44140625" style="121" customWidth="1"/>
    <col min="10243" max="10243" width="28" style="121" customWidth="1"/>
    <col min="10244" max="10244" width="8.44140625" style="121" customWidth="1"/>
    <col min="10245" max="10245" width="7.88671875" style="121" customWidth="1"/>
    <col min="10246" max="10246" width="7.109375" style="121" customWidth="1"/>
    <col min="10247" max="10247" width="8.6640625" style="121" customWidth="1"/>
    <col min="10248" max="10248" width="9.6640625" style="121" customWidth="1"/>
    <col min="10249" max="10249" width="8.6640625" style="121" customWidth="1"/>
    <col min="10250" max="10250" width="8.44140625" style="121" customWidth="1"/>
    <col min="10251" max="10251" width="8.109375" style="121" customWidth="1"/>
    <col min="10252" max="10252" width="9.109375" style="121" customWidth="1"/>
    <col min="10253" max="10253" width="8.6640625" style="121" customWidth="1"/>
    <col min="10254" max="10254" width="7.5546875" style="121" customWidth="1"/>
    <col min="10255" max="10255" width="7.33203125" style="121" customWidth="1"/>
    <col min="10256" max="10256" width="7.6640625" style="121" customWidth="1"/>
    <col min="10257" max="10257" width="9.6640625" style="121" customWidth="1"/>
    <col min="10258" max="10258" width="8.6640625" style="121" customWidth="1"/>
    <col min="10259" max="10259" width="8" style="121" customWidth="1"/>
    <col min="10260" max="10261" width="7.109375" style="121" customWidth="1"/>
    <col min="10262" max="10263" width="8.88671875" style="121" customWidth="1"/>
    <col min="10264" max="10264" width="7.88671875" style="121" customWidth="1"/>
    <col min="10265" max="10265" width="7.109375" style="121" customWidth="1"/>
    <col min="10266" max="10266" width="6.88671875" style="121" customWidth="1"/>
    <col min="10267" max="10268" width="8.88671875" style="121" customWidth="1"/>
    <col min="10269" max="10269" width="24.33203125" style="121" customWidth="1"/>
    <col min="10270" max="10273" width="14.6640625" style="121" customWidth="1"/>
    <col min="10274" max="10315" width="15.6640625" style="121" customWidth="1"/>
    <col min="10316" max="10323" width="12.6640625" style="121" customWidth="1"/>
    <col min="10324" max="10325" width="15.6640625" style="121" customWidth="1"/>
    <col min="10326" max="10497" width="9.109375" style="121"/>
    <col min="10498" max="10498" width="5.44140625" style="121" customWidth="1"/>
    <col min="10499" max="10499" width="28" style="121" customWidth="1"/>
    <col min="10500" max="10500" width="8.44140625" style="121" customWidth="1"/>
    <col min="10501" max="10501" width="7.88671875" style="121" customWidth="1"/>
    <col min="10502" max="10502" width="7.109375" style="121" customWidth="1"/>
    <col min="10503" max="10503" width="8.6640625" style="121" customWidth="1"/>
    <col min="10504" max="10504" width="9.6640625" style="121" customWidth="1"/>
    <col min="10505" max="10505" width="8.6640625" style="121" customWidth="1"/>
    <col min="10506" max="10506" width="8.44140625" style="121" customWidth="1"/>
    <col min="10507" max="10507" width="8.109375" style="121" customWidth="1"/>
    <col min="10508" max="10508" width="9.109375" style="121" customWidth="1"/>
    <col min="10509" max="10509" width="8.6640625" style="121" customWidth="1"/>
    <col min="10510" max="10510" width="7.5546875" style="121" customWidth="1"/>
    <col min="10511" max="10511" width="7.33203125" style="121" customWidth="1"/>
    <col min="10512" max="10512" width="7.6640625" style="121" customWidth="1"/>
    <col min="10513" max="10513" width="9.6640625" style="121" customWidth="1"/>
    <col min="10514" max="10514" width="8.6640625" style="121" customWidth="1"/>
    <col min="10515" max="10515" width="8" style="121" customWidth="1"/>
    <col min="10516" max="10517" width="7.109375" style="121" customWidth="1"/>
    <col min="10518" max="10519" width="8.88671875" style="121" customWidth="1"/>
    <col min="10520" max="10520" width="7.88671875" style="121" customWidth="1"/>
    <col min="10521" max="10521" width="7.109375" style="121" customWidth="1"/>
    <col min="10522" max="10522" width="6.88671875" style="121" customWidth="1"/>
    <col min="10523" max="10524" width="8.88671875" style="121" customWidth="1"/>
    <col min="10525" max="10525" width="24.33203125" style="121" customWidth="1"/>
    <col min="10526" max="10529" width="14.6640625" style="121" customWidth="1"/>
    <col min="10530" max="10571" width="15.6640625" style="121" customWidth="1"/>
    <col min="10572" max="10579" width="12.6640625" style="121" customWidth="1"/>
    <col min="10580" max="10581" width="15.6640625" style="121" customWidth="1"/>
    <col min="10582" max="10753" width="9.109375" style="121"/>
    <col min="10754" max="10754" width="5.44140625" style="121" customWidth="1"/>
    <col min="10755" max="10755" width="28" style="121" customWidth="1"/>
    <col min="10756" max="10756" width="8.44140625" style="121" customWidth="1"/>
    <col min="10757" max="10757" width="7.88671875" style="121" customWidth="1"/>
    <col min="10758" max="10758" width="7.109375" style="121" customWidth="1"/>
    <col min="10759" max="10759" width="8.6640625" style="121" customWidth="1"/>
    <col min="10760" max="10760" width="9.6640625" style="121" customWidth="1"/>
    <col min="10761" max="10761" width="8.6640625" style="121" customWidth="1"/>
    <col min="10762" max="10762" width="8.44140625" style="121" customWidth="1"/>
    <col min="10763" max="10763" width="8.109375" style="121" customWidth="1"/>
    <col min="10764" max="10764" width="9.109375" style="121" customWidth="1"/>
    <col min="10765" max="10765" width="8.6640625" style="121" customWidth="1"/>
    <col min="10766" max="10766" width="7.5546875" style="121" customWidth="1"/>
    <col min="10767" max="10767" width="7.33203125" style="121" customWidth="1"/>
    <col min="10768" max="10768" width="7.6640625" style="121" customWidth="1"/>
    <col min="10769" max="10769" width="9.6640625" style="121" customWidth="1"/>
    <col min="10770" max="10770" width="8.6640625" style="121" customWidth="1"/>
    <col min="10771" max="10771" width="8" style="121" customWidth="1"/>
    <col min="10772" max="10773" width="7.109375" style="121" customWidth="1"/>
    <col min="10774" max="10775" width="8.88671875" style="121" customWidth="1"/>
    <col min="10776" max="10776" width="7.88671875" style="121" customWidth="1"/>
    <col min="10777" max="10777" width="7.109375" style="121" customWidth="1"/>
    <col min="10778" max="10778" width="6.88671875" style="121" customWidth="1"/>
    <col min="10779" max="10780" width="8.88671875" style="121" customWidth="1"/>
    <col min="10781" max="10781" width="24.33203125" style="121" customWidth="1"/>
    <col min="10782" max="10785" width="14.6640625" style="121" customWidth="1"/>
    <col min="10786" max="10827" width="15.6640625" style="121" customWidth="1"/>
    <col min="10828" max="10835" width="12.6640625" style="121" customWidth="1"/>
    <col min="10836" max="10837" width="15.6640625" style="121" customWidth="1"/>
    <col min="10838" max="11009" width="9.109375" style="121"/>
    <col min="11010" max="11010" width="5.44140625" style="121" customWidth="1"/>
    <col min="11011" max="11011" width="28" style="121" customWidth="1"/>
    <col min="11012" max="11012" width="8.44140625" style="121" customWidth="1"/>
    <col min="11013" max="11013" width="7.88671875" style="121" customWidth="1"/>
    <col min="11014" max="11014" width="7.109375" style="121" customWidth="1"/>
    <col min="11015" max="11015" width="8.6640625" style="121" customWidth="1"/>
    <col min="11016" max="11016" width="9.6640625" style="121" customWidth="1"/>
    <col min="11017" max="11017" width="8.6640625" style="121" customWidth="1"/>
    <col min="11018" max="11018" width="8.44140625" style="121" customWidth="1"/>
    <col min="11019" max="11019" width="8.109375" style="121" customWidth="1"/>
    <col min="11020" max="11020" width="9.109375" style="121" customWidth="1"/>
    <col min="11021" max="11021" width="8.6640625" style="121" customWidth="1"/>
    <col min="11022" max="11022" width="7.5546875" style="121" customWidth="1"/>
    <col min="11023" max="11023" width="7.33203125" style="121" customWidth="1"/>
    <col min="11024" max="11024" width="7.6640625" style="121" customWidth="1"/>
    <col min="11025" max="11025" width="9.6640625" style="121" customWidth="1"/>
    <col min="11026" max="11026" width="8.6640625" style="121" customWidth="1"/>
    <col min="11027" max="11027" width="8" style="121" customWidth="1"/>
    <col min="11028" max="11029" width="7.109375" style="121" customWidth="1"/>
    <col min="11030" max="11031" width="8.88671875" style="121" customWidth="1"/>
    <col min="11032" max="11032" width="7.88671875" style="121" customWidth="1"/>
    <col min="11033" max="11033" width="7.109375" style="121" customWidth="1"/>
    <col min="11034" max="11034" width="6.88671875" style="121" customWidth="1"/>
    <col min="11035" max="11036" width="8.88671875" style="121" customWidth="1"/>
    <col min="11037" max="11037" width="24.33203125" style="121" customWidth="1"/>
    <col min="11038" max="11041" width="14.6640625" style="121" customWidth="1"/>
    <col min="11042" max="11083" width="15.6640625" style="121" customWidth="1"/>
    <col min="11084" max="11091" width="12.6640625" style="121" customWidth="1"/>
    <col min="11092" max="11093" width="15.6640625" style="121" customWidth="1"/>
    <col min="11094" max="11265" width="9.109375" style="121"/>
    <col min="11266" max="11266" width="5.44140625" style="121" customWidth="1"/>
    <col min="11267" max="11267" width="28" style="121" customWidth="1"/>
    <col min="11268" max="11268" width="8.44140625" style="121" customWidth="1"/>
    <col min="11269" max="11269" width="7.88671875" style="121" customWidth="1"/>
    <col min="11270" max="11270" width="7.109375" style="121" customWidth="1"/>
    <col min="11271" max="11271" width="8.6640625" style="121" customWidth="1"/>
    <col min="11272" max="11272" width="9.6640625" style="121" customWidth="1"/>
    <col min="11273" max="11273" width="8.6640625" style="121" customWidth="1"/>
    <col min="11274" max="11274" width="8.44140625" style="121" customWidth="1"/>
    <col min="11275" max="11275" width="8.109375" style="121" customWidth="1"/>
    <col min="11276" max="11276" width="9.109375" style="121" customWidth="1"/>
    <col min="11277" max="11277" width="8.6640625" style="121" customWidth="1"/>
    <col min="11278" max="11278" width="7.5546875" style="121" customWidth="1"/>
    <col min="11279" max="11279" width="7.33203125" style="121" customWidth="1"/>
    <col min="11280" max="11280" width="7.6640625" style="121" customWidth="1"/>
    <col min="11281" max="11281" width="9.6640625" style="121" customWidth="1"/>
    <col min="11282" max="11282" width="8.6640625" style="121" customWidth="1"/>
    <col min="11283" max="11283" width="8" style="121" customWidth="1"/>
    <col min="11284" max="11285" width="7.109375" style="121" customWidth="1"/>
    <col min="11286" max="11287" width="8.88671875" style="121" customWidth="1"/>
    <col min="11288" max="11288" width="7.88671875" style="121" customWidth="1"/>
    <col min="11289" max="11289" width="7.109375" style="121" customWidth="1"/>
    <col min="11290" max="11290" width="6.88671875" style="121" customWidth="1"/>
    <col min="11291" max="11292" width="8.88671875" style="121" customWidth="1"/>
    <col min="11293" max="11293" width="24.33203125" style="121" customWidth="1"/>
    <col min="11294" max="11297" width="14.6640625" style="121" customWidth="1"/>
    <col min="11298" max="11339" width="15.6640625" style="121" customWidth="1"/>
    <col min="11340" max="11347" width="12.6640625" style="121" customWidth="1"/>
    <col min="11348" max="11349" width="15.6640625" style="121" customWidth="1"/>
    <col min="11350" max="11521" width="9.109375" style="121"/>
    <col min="11522" max="11522" width="5.44140625" style="121" customWidth="1"/>
    <col min="11523" max="11523" width="28" style="121" customWidth="1"/>
    <col min="11524" max="11524" width="8.44140625" style="121" customWidth="1"/>
    <col min="11525" max="11525" width="7.88671875" style="121" customWidth="1"/>
    <col min="11526" max="11526" width="7.109375" style="121" customWidth="1"/>
    <col min="11527" max="11527" width="8.6640625" style="121" customWidth="1"/>
    <col min="11528" max="11528" width="9.6640625" style="121" customWidth="1"/>
    <col min="11529" max="11529" width="8.6640625" style="121" customWidth="1"/>
    <col min="11530" max="11530" width="8.44140625" style="121" customWidth="1"/>
    <col min="11531" max="11531" width="8.109375" style="121" customWidth="1"/>
    <col min="11532" max="11532" width="9.109375" style="121" customWidth="1"/>
    <col min="11533" max="11533" width="8.6640625" style="121" customWidth="1"/>
    <col min="11534" max="11534" width="7.5546875" style="121" customWidth="1"/>
    <col min="11535" max="11535" width="7.33203125" style="121" customWidth="1"/>
    <col min="11536" max="11536" width="7.6640625" style="121" customWidth="1"/>
    <col min="11537" max="11537" width="9.6640625" style="121" customWidth="1"/>
    <col min="11538" max="11538" width="8.6640625" style="121" customWidth="1"/>
    <col min="11539" max="11539" width="8" style="121" customWidth="1"/>
    <col min="11540" max="11541" width="7.109375" style="121" customWidth="1"/>
    <col min="11542" max="11543" width="8.88671875" style="121" customWidth="1"/>
    <col min="11544" max="11544" width="7.88671875" style="121" customWidth="1"/>
    <col min="11545" max="11545" width="7.109375" style="121" customWidth="1"/>
    <col min="11546" max="11546" width="6.88671875" style="121" customWidth="1"/>
    <col min="11547" max="11548" width="8.88671875" style="121" customWidth="1"/>
    <col min="11549" max="11549" width="24.33203125" style="121" customWidth="1"/>
    <col min="11550" max="11553" width="14.6640625" style="121" customWidth="1"/>
    <col min="11554" max="11595" width="15.6640625" style="121" customWidth="1"/>
    <col min="11596" max="11603" width="12.6640625" style="121" customWidth="1"/>
    <col min="11604" max="11605" width="15.6640625" style="121" customWidth="1"/>
    <col min="11606" max="11777" width="9.109375" style="121"/>
    <col min="11778" max="11778" width="5.44140625" style="121" customWidth="1"/>
    <col min="11779" max="11779" width="28" style="121" customWidth="1"/>
    <col min="11780" max="11780" width="8.44140625" style="121" customWidth="1"/>
    <col min="11781" max="11781" width="7.88671875" style="121" customWidth="1"/>
    <col min="11782" max="11782" width="7.109375" style="121" customWidth="1"/>
    <col min="11783" max="11783" width="8.6640625" style="121" customWidth="1"/>
    <col min="11784" max="11784" width="9.6640625" style="121" customWidth="1"/>
    <col min="11785" max="11785" width="8.6640625" style="121" customWidth="1"/>
    <col min="11786" max="11786" width="8.44140625" style="121" customWidth="1"/>
    <col min="11787" max="11787" width="8.109375" style="121" customWidth="1"/>
    <col min="11788" max="11788" width="9.109375" style="121" customWidth="1"/>
    <col min="11789" max="11789" width="8.6640625" style="121" customWidth="1"/>
    <col min="11790" max="11790" width="7.5546875" style="121" customWidth="1"/>
    <col min="11791" max="11791" width="7.33203125" style="121" customWidth="1"/>
    <col min="11792" max="11792" width="7.6640625" style="121" customWidth="1"/>
    <col min="11793" max="11793" width="9.6640625" style="121" customWidth="1"/>
    <col min="11794" max="11794" width="8.6640625" style="121" customWidth="1"/>
    <col min="11795" max="11795" width="8" style="121" customWidth="1"/>
    <col min="11796" max="11797" width="7.109375" style="121" customWidth="1"/>
    <col min="11798" max="11799" width="8.88671875" style="121" customWidth="1"/>
    <col min="11800" max="11800" width="7.88671875" style="121" customWidth="1"/>
    <col min="11801" max="11801" width="7.109375" style="121" customWidth="1"/>
    <col min="11802" max="11802" width="6.88671875" style="121" customWidth="1"/>
    <col min="11803" max="11804" width="8.88671875" style="121" customWidth="1"/>
    <col min="11805" max="11805" width="24.33203125" style="121" customWidth="1"/>
    <col min="11806" max="11809" width="14.6640625" style="121" customWidth="1"/>
    <col min="11810" max="11851" width="15.6640625" style="121" customWidth="1"/>
    <col min="11852" max="11859" width="12.6640625" style="121" customWidth="1"/>
    <col min="11860" max="11861" width="15.6640625" style="121" customWidth="1"/>
    <col min="11862" max="12033" width="9.109375" style="121"/>
    <col min="12034" max="12034" width="5.44140625" style="121" customWidth="1"/>
    <col min="12035" max="12035" width="28" style="121" customWidth="1"/>
    <col min="12036" max="12036" width="8.44140625" style="121" customWidth="1"/>
    <col min="12037" max="12037" width="7.88671875" style="121" customWidth="1"/>
    <col min="12038" max="12038" width="7.109375" style="121" customWidth="1"/>
    <col min="12039" max="12039" width="8.6640625" style="121" customWidth="1"/>
    <col min="12040" max="12040" width="9.6640625" style="121" customWidth="1"/>
    <col min="12041" max="12041" width="8.6640625" style="121" customWidth="1"/>
    <col min="12042" max="12042" width="8.44140625" style="121" customWidth="1"/>
    <col min="12043" max="12043" width="8.109375" style="121" customWidth="1"/>
    <col min="12044" max="12044" width="9.109375" style="121" customWidth="1"/>
    <col min="12045" max="12045" width="8.6640625" style="121" customWidth="1"/>
    <col min="12046" max="12046" width="7.5546875" style="121" customWidth="1"/>
    <col min="12047" max="12047" width="7.33203125" style="121" customWidth="1"/>
    <col min="12048" max="12048" width="7.6640625" style="121" customWidth="1"/>
    <col min="12049" max="12049" width="9.6640625" style="121" customWidth="1"/>
    <col min="12050" max="12050" width="8.6640625" style="121" customWidth="1"/>
    <col min="12051" max="12051" width="8" style="121" customWidth="1"/>
    <col min="12052" max="12053" width="7.109375" style="121" customWidth="1"/>
    <col min="12054" max="12055" width="8.88671875" style="121" customWidth="1"/>
    <col min="12056" max="12056" width="7.88671875" style="121" customWidth="1"/>
    <col min="12057" max="12057" width="7.109375" style="121" customWidth="1"/>
    <col min="12058" max="12058" width="6.88671875" style="121" customWidth="1"/>
    <col min="12059" max="12060" width="8.88671875" style="121" customWidth="1"/>
    <col min="12061" max="12061" width="24.33203125" style="121" customWidth="1"/>
    <col min="12062" max="12065" width="14.6640625" style="121" customWidth="1"/>
    <col min="12066" max="12107" width="15.6640625" style="121" customWidth="1"/>
    <col min="12108" max="12115" width="12.6640625" style="121" customWidth="1"/>
    <col min="12116" max="12117" width="15.6640625" style="121" customWidth="1"/>
    <col min="12118" max="12289" width="9.109375" style="121"/>
    <col min="12290" max="12290" width="5.44140625" style="121" customWidth="1"/>
    <col min="12291" max="12291" width="28" style="121" customWidth="1"/>
    <col min="12292" max="12292" width="8.44140625" style="121" customWidth="1"/>
    <col min="12293" max="12293" width="7.88671875" style="121" customWidth="1"/>
    <col min="12294" max="12294" width="7.109375" style="121" customWidth="1"/>
    <col min="12295" max="12295" width="8.6640625" style="121" customWidth="1"/>
    <col min="12296" max="12296" width="9.6640625" style="121" customWidth="1"/>
    <col min="12297" max="12297" width="8.6640625" style="121" customWidth="1"/>
    <col min="12298" max="12298" width="8.44140625" style="121" customWidth="1"/>
    <col min="12299" max="12299" width="8.109375" style="121" customWidth="1"/>
    <col min="12300" max="12300" width="9.109375" style="121" customWidth="1"/>
    <col min="12301" max="12301" width="8.6640625" style="121" customWidth="1"/>
    <col min="12302" max="12302" width="7.5546875" style="121" customWidth="1"/>
    <col min="12303" max="12303" width="7.33203125" style="121" customWidth="1"/>
    <col min="12304" max="12304" width="7.6640625" style="121" customWidth="1"/>
    <col min="12305" max="12305" width="9.6640625" style="121" customWidth="1"/>
    <col min="12306" max="12306" width="8.6640625" style="121" customWidth="1"/>
    <col min="12307" max="12307" width="8" style="121" customWidth="1"/>
    <col min="12308" max="12309" width="7.109375" style="121" customWidth="1"/>
    <col min="12310" max="12311" width="8.88671875" style="121" customWidth="1"/>
    <col min="12312" max="12312" width="7.88671875" style="121" customWidth="1"/>
    <col min="12313" max="12313" width="7.109375" style="121" customWidth="1"/>
    <col min="12314" max="12314" width="6.88671875" style="121" customWidth="1"/>
    <col min="12315" max="12316" width="8.88671875" style="121" customWidth="1"/>
    <col min="12317" max="12317" width="24.33203125" style="121" customWidth="1"/>
    <col min="12318" max="12321" width="14.6640625" style="121" customWidth="1"/>
    <col min="12322" max="12363" width="15.6640625" style="121" customWidth="1"/>
    <col min="12364" max="12371" width="12.6640625" style="121" customWidth="1"/>
    <col min="12372" max="12373" width="15.6640625" style="121" customWidth="1"/>
    <col min="12374" max="12545" width="9.109375" style="121"/>
    <col min="12546" max="12546" width="5.44140625" style="121" customWidth="1"/>
    <col min="12547" max="12547" width="28" style="121" customWidth="1"/>
    <col min="12548" max="12548" width="8.44140625" style="121" customWidth="1"/>
    <col min="12549" max="12549" width="7.88671875" style="121" customWidth="1"/>
    <col min="12550" max="12550" width="7.109375" style="121" customWidth="1"/>
    <col min="12551" max="12551" width="8.6640625" style="121" customWidth="1"/>
    <col min="12552" max="12552" width="9.6640625" style="121" customWidth="1"/>
    <col min="12553" max="12553" width="8.6640625" style="121" customWidth="1"/>
    <col min="12554" max="12554" width="8.44140625" style="121" customWidth="1"/>
    <col min="12555" max="12555" width="8.109375" style="121" customWidth="1"/>
    <col min="12556" max="12556" width="9.109375" style="121" customWidth="1"/>
    <col min="12557" max="12557" width="8.6640625" style="121" customWidth="1"/>
    <col min="12558" max="12558" width="7.5546875" style="121" customWidth="1"/>
    <col min="12559" max="12559" width="7.33203125" style="121" customWidth="1"/>
    <col min="12560" max="12560" width="7.6640625" style="121" customWidth="1"/>
    <col min="12561" max="12561" width="9.6640625" style="121" customWidth="1"/>
    <col min="12562" max="12562" width="8.6640625" style="121" customWidth="1"/>
    <col min="12563" max="12563" width="8" style="121" customWidth="1"/>
    <col min="12564" max="12565" width="7.109375" style="121" customWidth="1"/>
    <col min="12566" max="12567" width="8.88671875" style="121" customWidth="1"/>
    <col min="12568" max="12568" width="7.88671875" style="121" customWidth="1"/>
    <col min="12569" max="12569" width="7.109375" style="121" customWidth="1"/>
    <col min="12570" max="12570" width="6.88671875" style="121" customWidth="1"/>
    <col min="12571" max="12572" width="8.88671875" style="121" customWidth="1"/>
    <col min="12573" max="12573" width="24.33203125" style="121" customWidth="1"/>
    <col min="12574" max="12577" width="14.6640625" style="121" customWidth="1"/>
    <col min="12578" max="12619" width="15.6640625" style="121" customWidth="1"/>
    <col min="12620" max="12627" width="12.6640625" style="121" customWidth="1"/>
    <col min="12628" max="12629" width="15.6640625" style="121" customWidth="1"/>
    <col min="12630" max="12801" width="9.109375" style="121"/>
    <col min="12802" max="12802" width="5.44140625" style="121" customWidth="1"/>
    <col min="12803" max="12803" width="28" style="121" customWidth="1"/>
    <col min="12804" max="12804" width="8.44140625" style="121" customWidth="1"/>
    <col min="12805" max="12805" width="7.88671875" style="121" customWidth="1"/>
    <col min="12806" max="12806" width="7.109375" style="121" customWidth="1"/>
    <col min="12807" max="12807" width="8.6640625" style="121" customWidth="1"/>
    <col min="12808" max="12808" width="9.6640625" style="121" customWidth="1"/>
    <col min="12809" max="12809" width="8.6640625" style="121" customWidth="1"/>
    <col min="12810" max="12810" width="8.44140625" style="121" customWidth="1"/>
    <col min="12811" max="12811" width="8.109375" style="121" customWidth="1"/>
    <col min="12812" max="12812" width="9.109375" style="121" customWidth="1"/>
    <col min="12813" max="12813" width="8.6640625" style="121" customWidth="1"/>
    <col min="12814" max="12814" width="7.5546875" style="121" customWidth="1"/>
    <col min="12815" max="12815" width="7.33203125" style="121" customWidth="1"/>
    <col min="12816" max="12816" width="7.6640625" style="121" customWidth="1"/>
    <col min="12817" max="12817" width="9.6640625" style="121" customWidth="1"/>
    <col min="12818" max="12818" width="8.6640625" style="121" customWidth="1"/>
    <col min="12819" max="12819" width="8" style="121" customWidth="1"/>
    <col min="12820" max="12821" width="7.109375" style="121" customWidth="1"/>
    <col min="12822" max="12823" width="8.88671875" style="121" customWidth="1"/>
    <col min="12824" max="12824" width="7.88671875" style="121" customWidth="1"/>
    <col min="12825" max="12825" width="7.109375" style="121" customWidth="1"/>
    <col min="12826" max="12826" width="6.88671875" style="121" customWidth="1"/>
    <col min="12827" max="12828" width="8.88671875" style="121" customWidth="1"/>
    <col min="12829" max="12829" width="24.33203125" style="121" customWidth="1"/>
    <col min="12830" max="12833" width="14.6640625" style="121" customWidth="1"/>
    <col min="12834" max="12875" width="15.6640625" style="121" customWidth="1"/>
    <col min="12876" max="12883" width="12.6640625" style="121" customWidth="1"/>
    <col min="12884" max="12885" width="15.6640625" style="121" customWidth="1"/>
    <col min="12886" max="13057" width="9.109375" style="121"/>
    <col min="13058" max="13058" width="5.44140625" style="121" customWidth="1"/>
    <col min="13059" max="13059" width="28" style="121" customWidth="1"/>
    <col min="13060" max="13060" width="8.44140625" style="121" customWidth="1"/>
    <col min="13061" max="13061" width="7.88671875" style="121" customWidth="1"/>
    <col min="13062" max="13062" width="7.109375" style="121" customWidth="1"/>
    <col min="13063" max="13063" width="8.6640625" style="121" customWidth="1"/>
    <col min="13064" max="13064" width="9.6640625" style="121" customWidth="1"/>
    <col min="13065" max="13065" width="8.6640625" style="121" customWidth="1"/>
    <col min="13066" max="13066" width="8.44140625" style="121" customWidth="1"/>
    <col min="13067" max="13067" width="8.109375" style="121" customWidth="1"/>
    <col min="13068" max="13068" width="9.109375" style="121" customWidth="1"/>
    <col min="13069" max="13069" width="8.6640625" style="121" customWidth="1"/>
    <col min="13070" max="13070" width="7.5546875" style="121" customWidth="1"/>
    <col min="13071" max="13071" width="7.33203125" style="121" customWidth="1"/>
    <col min="13072" max="13072" width="7.6640625" style="121" customWidth="1"/>
    <col min="13073" max="13073" width="9.6640625" style="121" customWidth="1"/>
    <col min="13074" max="13074" width="8.6640625" style="121" customWidth="1"/>
    <col min="13075" max="13075" width="8" style="121" customWidth="1"/>
    <col min="13076" max="13077" width="7.109375" style="121" customWidth="1"/>
    <col min="13078" max="13079" width="8.88671875" style="121" customWidth="1"/>
    <col min="13080" max="13080" width="7.88671875" style="121" customWidth="1"/>
    <col min="13081" max="13081" width="7.109375" style="121" customWidth="1"/>
    <col min="13082" max="13082" width="6.88671875" style="121" customWidth="1"/>
    <col min="13083" max="13084" width="8.88671875" style="121" customWidth="1"/>
    <col min="13085" max="13085" width="24.33203125" style="121" customWidth="1"/>
    <col min="13086" max="13089" width="14.6640625" style="121" customWidth="1"/>
    <col min="13090" max="13131" width="15.6640625" style="121" customWidth="1"/>
    <col min="13132" max="13139" width="12.6640625" style="121" customWidth="1"/>
    <col min="13140" max="13141" width="15.6640625" style="121" customWidth="1"/>
    <col min="13142" max="13313" width="9.109375" style="121"/>
    <col min="13314" max="13314" width="5.44140625" style="121" customWidth="1"/>
    <col min="13315" max="13315" width="28" style="121" customWidth="1"/>
    <col min="13316" max="13316" width="8.44140625" style="121" customWidth="1"/>
    <col min="13317" max="13317" width="7.88671875" style="121" customWidth="1"/>
    <col min="13318" max="13318" width="7.109375" style="121" customWidth="1"/>
    <col min="13319" max="13319" width="8.6640625" style="121" customWidth="1"/>
    <col min="13320" max="13320" width="9.6640625" style="121" customWidth="1"/>
    <col min="13321" max="13321" width="8.6640625" style="121" customWidth="1"/>
    <col min="13322" max="13322" width="8.44140625" style="121" customWidth="1"/>
    <col min="13323" max="13323" width="8.109375" style="121" customWidth="1"/>
    <col min="13324" max="13324" width="9.109375" style="121" customWidth="1"/>
    <col min="13325" max="13325" width="8.6640625" style="121" customWidth="1"/>
    <col min="13326" max="13326" width="7.5546875" style="121" customWidth="1"/>
    <col min="13327" max="13327" width="7.33203125" style="121" customWidth="1"/>
    <col min="13328" max="13328" width="7.6640625" style="121" customWidth="1"/>
    <col min="13329" max="13329" width="9.6640625" style="121" customWidth="1"/>
    <col min="13330" max="13330" width="8.6640625" style="121" customWidth="1"/>
    <col min="13331" max="13331" width="8" style="121" customWidth="1"/>
    <col min="13332" max="13333" width="7.109375" style="121" customWidth="1"/>
    <col min="13334" max="13335" width="8.88671875" style="121" customWidth="1"/>
    <col min="13336" max="13336" width="7.88671875" style="121" customWidth="1"/>
    <col min="13337" max="13337" width="7.109375" style="121" customWidth="1"/>
    <col min="13338" max="13338" width="6.88671875" style="121" customWidth="1"/>
    <col min="13339" max="13340" width="8.88671875" style="121" customWidth="1"/>
    <col min="13341" max="13341" width="24.33203125" style="121" customWidth="1"/>
    <col min="13342" max="13345" width="14.6640625" style="121" customWidth="1"/>
    <col min="13346" max="13387" width="15.6640625" style="121" customWidth="1"/>
    <col min="13388" max="13395" width="12.6640625" style="121" customWidth="1"/>
    <col min="13396" max="13397" width="15.6640625" style="121" customWidth="1"/>
    <col min="13398" max="13569" width="9.109375" style="121"/>
    <col min="13570" max="13570" width="5.44140625" style="121" customWidth="1"/>
    <col min="13571" max="13571" width="28" style="121" customWidth="1"/>
    <col min="13572" max="13572" width="8.44140625" style="121" customWidth="1"/>
    <col min="13573" max="13573" width="7.88671875" style="121" customWidth="1"/>
    <col min="13574" max="13574" width="7.109375" style="121" customWidth="1"/>
    <col min="13575" max="13575" width="8.6640625" style="121" customWidth="1"/>
    <col min="13576" max="13576" width="9.6640625" style="121" customWidth="1"/>
    <col min="13577" max="13577" width="8.6640625" style="121" customWidth="1"/>
    <col min="13578" max="13578" width="8.44140625" style="121" customWidth="1"/>
    <col min="13579" max="13579" width="8.109375" style="121" customWidth="1"/>
    <col min="13580" max="13580" width="9.109375" style="121" customWidth="1"/>
    <col min="13581" max="13581" width="8.6640625" style="121" customWidth="1"/>
    <col min="13582" max="13582" width="7.5546875" style="121" customWidth="1"/>
    <col min="13583" max="13583" width="7.33203125" style="121" customWidth="1"/>
    <col min="13584" max="13584" width="7.6640625" style="121" customWidth="1"/>
    <col min="13585" max="13585" width="9.6640625" style="121" customWidth="1"/>
    <col min="13586" max="13586" width="8.6640625" style="121" customWidth="1"/>
    <col min="13587" max="13587" width="8" style="121" customWidth="1"/>
    <col min="13588" max="13589" width="7.109375" style="121" customWidth="1"/>
    <col min="13590" max="13591" width="8.88671875" style="121" customWidth="1"/>
    <col min="13592" max="13592" width="7.88671875" style="121" customWidth="1"/>
    <col min="13593" max="13593" width="7.109375" style="121" customWidth="1"/>
    <col min="13594" max="13594" width="6.88671875" style="121" customWidth="1"/>
    <col min="13595" max="13596" width="8.88671875" style="121" customWidth="1"/>
    <col min="13597" max="13597" width="24.33203125" style="121" customWidth="1"/>
    <col min="13598" max="13601" width="14.6640625" style="121" customWidth="1"/>
    <col min="13602" max="13643" width="15.6640625" style="121" customWidth="1"/>
    <col min="13644" max="13651" width="12.6640625" style="121" customWidth="1"/>
    <col min="13652" max="13653" width="15.6640625" style="121" customWidth="1"/>
    <col min="13654" max="13825" width="9.109375" style="121"/>
    <col min="13826" max="13826" width="5.44140625" style="121" customWidth="1"/>
    <col min="13827" max="13827" width="28" style="121" customWidth="1"/>
    <col min="13828" max="13828" width="8.44140625" style="121" customWidth="1"/>
    <col min="13829" max="13829" width="7.88671875" style="121" customWidth="1"/>
    <col min="13830" max="13830" width="7.109375" style="121" customWidth="1"/>
    <col min="13831" max="13831" width="8.6640625" style="121" customWidth="1"/>
    <col min="13832" max="13832" width="9.6640625" style="121" customWidth="1"/>
    <col min="13833" max="13833" width="8.6640625" style="121" customWidth="1"/>
    <col min="13834" max="13834" width="8.44140625" style="121" customWidth="1"/>
    <col min="13835" max="13835" width="8.109375" style="121" customWidth="1"/>
    <col min="13836" max="13836" width="9.109375" style="121" customWidth="1"/>
    <col min="13837" max="13837" width="8.6640625" style="121" customWidth="1"/>
    <col min="13838" max="13838" width="7.5546875" style="121" customWidth="1"/>
    <col min="13839" max="13839" width="7.33203125" style="121" customWidth="1"/>
    <col min="13840" max="13840" width="7.6640625" style="121" customWidth="1"/>
    <col min="13841" max="13841" width="9.6640625" style="121" customWidth="1"/>
    <col min="13842" max="13842" width="8.6640625" style="121" customWidth="1"/>
    <col min="13843" max="13843" width="8" style="121" customWidth="1"/>
    <col min="13844" max="13845" width="7.109375" style="121" customWidth="1"/>
    <col min="13846" max="13847" width="8.88671875" style="121" customWidth="1"/>
    <col min="13848" max="13848" width="7.88671875" style="121" customWidth="1"/>
    <col min="13849" max="13849" width="7.109375" style="121" customWidth="1"/>
    <col min="13850" max="13850" width="6.88671875" style="121" customWidth="1"/>
    <col min="13851" max="13852" width="8.88671875" style="121" customWidth="1"/>
    <col min="13853" max="13853" width="24.33203125" style="121" customWidth="1"/>
    <col min="13854" max="13857" width="14.6640625" style="121" customWidth="1"/>
    <col min="13858" max="13899" width="15.6640625" style="121" customWidth="1"/>
    <col min="13900" max="13907" width="12.6640625" style="121" customWidth="1"/>
    <col min="13908" max="13909" width="15.6640625" style="121" customWidth="1"/>
    <col min="13910" max="14081" width="9.109375" style="121"/>
    <col min="14082" max="14082" width="5.44140625" style="121" customWidth="1"/>
    <col min="14083" max="14083" width="28" style="121" customWidth="1"/>
    <col min="14084" max="14084" width="8.44140625" style="121" customWidth="1"/>
    <col min="14085" max="14085" width="7.88671875" style="121" customWidth="1"/>
    <col min="14086" max="14086" width="7.109375" style="121" customWidth="1"/>
    <col min="14087" max="14087" width="8.6640625" style="121" customWidth="1"/>
    <col min="14088" max="14088" width="9.6640625" style="121" customWidth="1"/>
    <col min="14089" max="14089" width="8.6640625" style="121" customWidth="1"/>
    <col min="14090" max="14090" width="8.44140625" style="121" customWidth="1"/>
    <col min="14091" max="14091" width="8.109375" style="121" customWidth="1"/>
    <col min="14092" max="14092" width="9.109375" style="121" customWidth="1"/>
    <col min="14093" max="14093" width="8.6640625" style="121" customWidth="1"/>
    <col min="14094" max="14094" width="7.5546875" style="121" customWidth="1"/>
    <col min="14095" max="14095" width="7.33203125" style="121" customWidth="1"/>
    <col min="14096" max="14096" width="7.6640625" style="121" customWidth="1"/>
    <col min="14097" max="14097" width="9.6640625" style="121" customWidth="1"/>
    <col min="14098" max="14098" width="8.6640625" style="121" customWidth="1"/>
    <col min="14099" max="14099" width="8" style="121" customWidth="1"/>
    <col min="14100" max="14101" width="7.109375" style="121" customWidth="1"/>
    <col min="14102" max="14103" width="8.88671875" style="121" customWidth="1"/>
    <col min="14104" max="14104" width="7.88671875" style="121" customWidth="1"/>
    <col min="14105" max="14105" width="7.109375" style="121" customWidth="1"/>
    <col min="14106" max="14106" width="6.88671875" style="121" customWidth="1"/>
    <col min="14107" max="14108" width="8.88671875" style="121" customWidth="1"/>
    <col min="14109" max="14109" width="24.33203125" style="121" customWidth="1"/>
    <col min="14110" max="14113" width="14.6640625" style="121" customWidth="1"/>
    <col min="14114" max="14155" width="15.6640625" style="121" customWidth="1"/>
    <col min="14156" max="14163" width="12.6640625" style="121" customWidth="1"/>
    <col min="14164" max="14165" width="15.6640625" style="121" customWidth="1"/>
    <col min="14166" max="14337" width="9.109375" style="121"/>
    <col min="14338" max="14338" width="5.44140625" style="121" customWidth="1"/>
    <col min="14339" max="14339" width="28" style="121" customWidth="1"/>
    <col min="14340" max="14340" width="8.44140625" style="121" customWidth="1"/>
    <col min="14341" max="14341" width="7.88671875" style="121" customWidth="1"/>
    <col min="14342" max="14342" width="7.109375" style="121" customWidth="1"/>
    <col min="14343" max="14343" width="8.6640625" style="121" customWidth="1"/>
    <col min="14344" max="14344" width="9.6640625" style="121" customWidth="1"/>
    <col min="14345" max="14345" width="8.6640625" style="121" customWidth="1"/>
    <col min="14346" max="14346" width="8.44140625" style="121" customWidth="1"/>
    <col min="14347" max="14347" width="8.109375" style="121" customWidth="1"/>
    <col min="14348" max="14348" width="9.109375" style="121" customWidth="1"/>
    <col min="14349" max="14349" width="8.6640625" style="121" customWidth="1"/>
    <col min="14350" max="14350" width="7.5546875" style="121" customWidth="1"/>
    <col min="14351" max="14351" width="7.33203125" style="121" customWidth="1"/>
    <col min="14352" max="14352" width="7.6640625" style="121" customWidth="1"/>
    <col min="14353" max="14353" width="9.6640625" style="121" customWidth="1"/>
    <col min="14354" max="14354" width="8.6640625" style="121" customWidth="1"/>
    <col min="14355" max="14355" width="8" style="121" customWidth="1"/>
    <col min="14356" max="14357" width="7.109375" style="121" customWidth="1"/>
    <col min="14358" max="14359" width="8.88671875" style="121" customWidth="1"/>
    <col min="14360" max="14360" width="7.88671875" style="121" customWidth="1"/>
    <col min="14361" max="14361" width="7.109375" style="121" customWidth="1"/>
    <col min="14362" max="14362" width="6.88671875" style="121" customWidth="1"/>
    <col min="14363" max="14364" width="8.88671875" style="121" customWidth="1"/>
    <col min="14365" max="14365" width="24.33203125" style="121" customWidth="1"/>
    <col min="14366" max="14369" width="14.6640625" style="121" customWidth="1"/>
    <col min="14370" max="14411" width="15.6640625" style="121" customWidth="1"/>
    <col min="14412" max="14419" width="12.6640625" style="121" customWidth="1"/>
    <col min="14420" max="14421" width="15.6640625" style="121" customWidth="1"/>
    <col min="14422" max="14593" width="9.109375" style="121"/>
    <col min="14594" max="14594" width="5.44140625" style="121" customWidth="1"/>
    <col min="14595" max="14595" width="28" style="121" customWidth="1"/>
    <col min="14596" max="14596" width="8.44140625" style="121" customWidth="1"/>
    <col min="14597" max="14597" width="7.88671875" style="121" customWidth="1"/>
    <col min="14598" max="14598" width="7.109375" style="121" customWidth="1"/>
    <col min="14599" max="14599" width="8.6640625" style="121" customWidth="1"/>
    <col min="14600" max="14600" width="9.6640625" style="121" customWidth="1"/>
    <col min="14601" max="14601" width="8.6640625" style="121" customWidth="1"/>
    <col min="14602" max="14602" width="8.44140625" style="121" customWidth="1"/>
    <col min="14603" max="14603" width="8.109375" style="121" customWidth="1"/>
    <col min="14604" max="14604" width="9.109375" style="121" customWidth="1"/>
    <col min="14605" max="14605" width="8.6640625" style="121" customWidth="1"/>
    <col min="14606" max="14606" width="7.5546875" style="121" customWidth="1"/>
    <col min="14607" max="14607" width="7.33203125" style="121" customWidth="1"/>
    <col min="14608" max="14608" width="7.6640625" style="121" customWidth="1"/>
    <col min="14609" max="14609" width="9.6640625" style="121" customWidth="1"/>
    <col min="14610" max="14610" width="8.6640625" style="121" customWidth="1"/>
    <col min="14611" max="14611" width="8" style="121" customWidth="1"/>
    <col min="14612" max="14613" width="7.109375" style="121" customWidth="1"/>
    <col min="14614" max="14615" width="8.88671875" style="121" customWidth="1"/>
    <col min="14616" max="14616" width="7.88671875" style="121" customWidth="1"/>
    <col min="14617" max="14617" width="7.109375" style="121" customWidth="1"/>
    <col min="14618" max="14618" width="6.88671875" style="121" customWidth="1"/>
    <col min="14619" max="14620" width="8.88671875" style="121" customWidth="1"/>
    <col min="14621" max="14621" width="24.33203125" style="121" customWidth="1"/>
    <col min="14622" max="14625" width="14.6640625" style="121" customWidth="1"/>
    <col min="14626" max="14667" width="15.6640625" style="121" customWidth="1"/>
    <col min="14668" max="14675" width="12.6640625" style="121" customWidth="1"/>
    <col min="14676" max="14677" width="15.6640625" style="121" customWidth="1"/>
    <col min="14678" max="14849" width="9.109375" style="121"/>
    <col min="14850" max="14850" width="5.44140625" style="121" customWidth="1"/>
    <col min="14851" max="14851" width="28" style="121" customWidth="1"/>
    <col min="14852" max="14852" width="8.44140625" style="121" customWidth="1"/>
    <col min="14853" max="14853" width="7.88671875" style="121" customWidth="1"/>
    <col min="14854" max="14854" width="7.109375" style="121" customWidth="1"/>
    <col min="14855" max="14855" width="8.6640625" style="121" customWidth="1"/>
    <col min="14856" max="14856" width="9.6640625" style="121" customWidth="1"/>
    <col min="14857" max="14857" width="8.6640625" style="121" customWidth="1"/>
    <col min="14858" max="14858" width="8.44140625" style="121" customWidth="1"/>
    <col min="14859" max="14859" width="8.109375" style="121" customWidth="1"/>
    <col min="14860" max="14860" width="9.109375" style="121" customWidth="1"/>
    <col min="14861" max="14861" width="8.6640625" style="121" customWidth="1"/>
    <col min="14862" max="14862" width="7.5546875" style="121" customWidth="1"/>
    <col min="14863" max="14863" width="7.33203125" style="121" customWidth="1"/>
    <col min="14864" max="14864" width="7.6640625" style="121" customWidth="1"/>
    <col min="14865" max="14865" width="9.6640625" style="121" customWidth="1"/>
    <col min="14866" max="14866" width="8.6640625" style="121" customWidth="1"/>
    <col min="14867" max="14867" width="8" style="121" customWidth="1"/>
    <col min="14868" max="14869" width="7.109375" style="121" customWidth="1"/>
    <col min="14870" max="14871" width="8.88671875" style="121" customWidth="1"/>
    <col min="14872" max="14872" width="7.88671875" style="121" customWidth="1"/>
    <col min="14873" max="14873" width="7.109375" style="121" customWidth="1"/>
    <col min="14874" max="14874" width="6.88671875" style="121" customWidth="1"/>
    <col min="14875" max="14876" width="8.88671875" style="121" customWidth="1"/>
    <col min="14877" max="14877" width="24.33203125" style="121" customWidth="1"/>
    <col min="14878" max="14881" width="14.6640625" style="121" customWidth="1"/>
    <col min="14882" max="14923" width="15.6640625" style="121" customWidth="1"/>
    <col min="14924" max="14931" width="12.6640625" style="121" customWidth="1"/>
    <col min="14932" max="14933" width="15.6640625" style="121" customWidth="1"/>
    <col min="14934" max="15105" width="9.109375" style="121"/>
    <col min="15106" max="15106" width="5.44140625" style="121" customWidth="1"/>
    <col min="15107" max="15107" width="28" style="121" customWidth="1"/>
    <col min="15108" max="15108" width="8.44140625" style="121" customWidth="1"/>
    <col min="15109" max="15109" width="7.88671875" style="121" customWidth="1"/>
    <col min="15110" max="15110" width="7.109375" style="121" customWidth="1"/>
    <col min="15111" max="15111" width="8.6640625" style="121" customWidth="1"/>
    <col min="15112" max="15112" width="9.6640625" style="121" customWidth="1"/>
    <col min="15113" max="15113" width="8.6640625" style="121" customWidth="1"/>
    <col min="15114" max="15114" width="8.44140625" style="121" customWidth="1"/>
    <col min="15115" max="15115" width="8.109375" style="121" customWidth="1"/>
    <col min="15116" max="15116" width="9.109375" style="121" customWidth="1"/>
    <col min="15117" max="15117" width="8.6640625" style="121" customWidth="1"/>
    <col min="15118" max="15118" width="7.5546875" style="121" customWidth="1"/>
    <col min="15119" max="15119" width="7.33203125" style="121" customWidth="1"/>
    <col min="15120" max="15120" width="7.6640625" style="121" customWidth="1"/>
    <col min="15121" max="15121" width="9.6640625" style="121" customWidth="1"/>
    <col min="15122" max="15122" width="8.6640625" style="121" customWidth="1"/>
    <col min="15123" max="15123" width="8" style="121" customWidth="1"/>
    <col min="15124" max="15125" width="7.109375" style="121" customWidth="1"/>
    <col min="15126" max="15127" width="8.88671875" style="121" customWidth="1"/>
    <col min="15128" max="15128" width="7.88671875" style="121" customWidth="1"/>
    <col min="15129" max="15129" width="7.109375" style="121" customWidth="1"/>
    <col min="15130" max="15130" width="6.88671875" style="121" customWidth="1"/>
    <col min="15131" max="15132" width="8.88671875" style="121" customWidth="1"/>
    <col min="15133" max="15133" width="24.33203125" style="121" customWidth="1"/>
    <col min="15134" max="15137" width="14.6640625" style="121" customWidth="1"/>
    <col min="15138" max="15179" width="15.6640625" style="121" customWidth="1"/>
    <col min="15180" max="15187" width="12.6640625" style="121" customWidth="1"/>
    <col min="15188" max="15189" width="15.6640625" style="121" customWidth="1"/>
    <col min="15190" max="15361" width="9.109375" style="121"/>
    <col min="15362" max="15362" width="5.44140625" style="121" customWidth="1"/>
    <col min="15363" max="15363" width="28" style="121" customWidth="1"/>
    <col min="15364" max="15364" width="8.44140625" style="121" customWidth="1"/>
    <col min="15365" max="15365" width="7.88671875" style="121" customWidth="1"/>
    <col min="15366" max="15366" width="7.109375" style="121" customWidth="1"/>
    <col min="15367" max="15367" width="8.6640625" style="121" customWidth="1"/>
    <col min="15368" max="15368" width="9.6640625" style="121" customWidth="1"/>
    <col min="15369" max="15369" width="8.6640625" style="121" customWidth="1"/>
    <col min="15370" max="15370" width="8.44140625" style="121" customWidth="1"/>
    <col min="15371" max="15371" width="8.109375" style="121" customWidth="1"/>
    <col min="15372" max="15372" width="9.109375" style="121" customWidth="1"/>
    <col min="15373" max="15373" width="8.6640625" style="121" customWidth="1"/>
    <col min="15374" max="15374" width="7.5546875" style="121" customWidth="1"/>
    <col min="15375" max="15375" width="7.33203125" style="121" customWidth="1"/>
    <col min="15376" max="15376" width="7.6640625" style="121" customWidth="1"/>
    <col min="15377" max="15377" width="9.6640625" style="121" customWidth="1"/>
    <col min="15378" max="15378" width="8.6640625" style="121" customWidth="1"/>
    <col min="15379" max="15379" width="8" style="121" customWidth="1"/>
    <col min="15380" max="15381" width="7.109375" style="121" customWidth="1"/>
    <col min="15382" max="15383" width="8.88671875" style="121" customWidth="1"/>
    <col min="15384" max="15384" width="7.88671875" style="121" customWidth="1"/>
    <col min="15385" max="15385" width="7.109375" style="121" customWidth="1"/>
    <col min="15386" max="15386" width="6.88671875" style="121" customWidth="1"/>
    <col min="15387" max="15388" width="8.88671875" style="121" customWidth="1"/>
    <col min="15389" max="15389" width="24.33203125" style="121" customWidth="1"/>
    <col min="15390" max="15393" width="14.6640625" style="121" customWidth="1"/>
    <col min="15394" max="15435" width="15.6640625" style="121" customWidth="1"/>
    <col min="15436" max="15443" width="12.6640625" style="121" customWidth="1"/>
    <col min="15444" max="15445" width="15.6640625" style="121" customWidth="1"/>
    <col min="15446" max="15617" width="9.109375" style="121"/>
    <col min="15618" max="15618" width="5.44140625" style="121" customWidth="1"/>
    <col min="15619" max="15619" width="28" style="121" customWidth="1"/>
    <col min="15620" max="15620" width="8.44140625" style="121" customWidth="1"/>
    <col min="15621" max="15621" width="7.88671875" style="121" customWidth="1"/>
    <col min="15622" max="15622" width="7.109375" style="121" customWidth="1"/>
    <col min="15623" max="15623" width="8.6640625" style="121" customWidth="1"/>
    <col min="15624" max="15624" width="9.6640625" style="121" customWidth="1"/>
    <col min="15625" max="15625" width="8.6640625" style="121" customWidth="1"/>
    <col min="15626" max="15626" width="8.44140625" style="121" customWidth="1"/>
    <col min="15627" max="15627" width="8.109375" style="121" customWidth="1"/>
    <col min="15628" max="15628" width="9.109375" style="121" customWidth="1"/>
    <col min="15629" max="15629" width="8.6640625" style="121" customWidth="1"/>
    <col min="15630" max="15630" width="7.5546875" style="121" customWidth="1"/>
    <col min="15631" max="15631" width="7.33203125" style="121" customWidth="1"/>
    <col min="15632" max="15632" width="7.6640625" style="121" customWidth="1"/>
    <col min="15633" max="15633" width="9.6640625" style="121" customWidth="1"/>
    <col min="15634" max="15634" width="8.6640625" style="121" customWidth="1"/>
    <col min="15635" max="15635" width="8" style="121" customWidth="1"/>
    <col min="15636" max="15637" width="7.109375" style="121" customWidth="1"/>
    <col min="15638" max="15639" width="8.88671875" style="121" customWidth="1"/>
    <col min="15640" max="15640" width="7.88671875" style="121" customWidth="1"/>
    <col min="15641" max="15641" width="7.109375" style="121" customWidth="1"/>
    <col min="15642" max="15642" width="6.88671875" style="121" customWidth="1"/>
    <col min="15643" max="15644" width="8.88671875" style="121" customWidth="1"/>
    <col min="15645" max="15645" width="24.33203125" style="121" customWidth="1"/>
    <col min="15646" max="15649" width="14.6640625" style="121" customWidth="1"/>
    <col min="15650" max="15691" width="15.6640625" style="121" customWidth="1"/>
    <col min="15692" max="15699" width="12.6640625" style="121" customWidth="1"/>
    <col min="15700" max="15701" width="15.6640625" style="121" customWidth="1"/>
    <col min="15702" max="15873" width="9.109375" style="121"/>
    <col min="15874" max="15874" width="5.44140625" style="121" customWidth="1"/>
    <col min="15875" max="15875" width="28" style="121" customWidth="1"/>
    <col min="15876" max="15876" width="8.44140625" style="121" customWidth="1"/>
    <col min="15877" max="15877" width="7.88671875" style="121" customWidth="1"/>
    <col min="15878" max="15878" width="7.109375" style="121" customWidth="1"/>
    <col min="15879" max="15879" width="8.6640625" style="121" customWidth="1"/>
    <col min="15880" max="15880" width="9.6640625" style="121" customWidth="1"/>
    <col min="15881" max="15881" width="8.6640625" style="121" customWidth="1"/>
    <col min="15882" max="15882" width="8.44140625" style="121" customWidth="1"/>
    <col min="15883" max="15883" width="8.109375" style="121" customWidth="1"/>
    <col min="15884" max="15884" width="9.109375" style="121" customWidth="1"/>
    <col min="15885" max="15885" width="8.6640625" style="121" customWidth="1"/>
    <col min="15886" max="15886" width="7.5546875" style="121" customWidth="1"/>
    <col min="15887" max="15887" width="7.33203125" style="121" customWidth="1"/>
    <col min="15888" max="15888" width="7.6640625" style="121" customWidth="1"/>
    <col min="15889" max="15889" width="9.6640625" style="121" customWidth="1"/>
    <col min="15890" max="15890" width="8.6640625" style="121" customWidth="1"/>
    <col min="15891" max="15891" width="8" style="121" customWidth="1"/>
    <col min="15892" max="15893" width="7.109375" style="121" customWidth="1"/>
    <col min="15894" max="15895" width="8.88671875" style="121" customWidth="1"/>
    <col min="15896" max="15896" width="7.88671875" style="121" customWidth="1"/>
    <col min="15897" max="15897" width="7.109375" style="121" customWidth="1"/>
    <col min="15898" max="15898" width="6.88671875" style="121" customWidth="1"/>
    <col min="15899" max="15900" width="8.88671875" style="121" customWidth="1"/>
    <col min="15901" max="15901" width="24.33203125" style="121" customWidth="1"/>
    <col min="15902" max="15905" width="14.6640625" style="121" customWidth="1"/>
    <col min="15906" max="15947" width="15.6640625" style="121" customWidth="1"/>
    <col min="15948" max="15955" width="12.6640625" style="121" customWidth="1"/>
    <col min="15956" max="15957" width="15.6640625" style="121" customWidth="1"/>
    <col min="15958" max="16129" width="9.109375" style="121"/>
    <col min="16130" max="16130" width="5.44140625" style="121" customWidth="1"/>
    <col min="16131" max="16131" width="28" style="121" customWidth="1"/>
    <col min="16132" max="16132" width="8.44140625" style="121" customWidth="1"/>
    <col min="16133" max="16133" width="7.88671875" style="121" customWidth="1"/>
    <col min="16134" max="16134" width="7.109375" style="121" customWidth="1"/>
    <col min="16135" max="16135" width="8.6640625" style="121" customWidth="1"/>
    <col min="16136" max="16136" width="9.6640625" style="121" customWidth="1"/>
    <col min="16137" max="16137" width="8.6640625" style="121" customWidth="1"/>
    <col min="16138" max="16138" width="8.44140625" style="121" customWidth="1"/>
    <col min="16139" max="16139" width="8.109375" style="121" customWidth="1"/>
    <col min="16140" max="16140" width="9.109375" style="121" customWidth="1"/>
    <col min="16141" max="16141" width="8.6640625" style="121" customWidth="1"/>
    <col min="16142" max="16142" width="7.5546875" style="121" customWidth="1"/>
    <col min="16143" max="16143" width="7.33203125" style="121" customWidth="1"/>
    <col min="16144" max="16144" width="7.6640625" style="121" customWidth="1"/>
    <col min="16145" max="16145" width="9.6640625" style="121" customWidth="1"/>
    <col min="16146" max="16146" width="8.6640625" style="121" customWidth="1"/>
    <col min="16147" max="16147" width="8" style="121" customWidth="1"/>
    <col min="16148" max="16149" width="7.109375" style="121" customWidth="1"/>
    <col min="16150" max="16151" width="8.88671875" style="121" customWidth="1"/>
    <col min="16152" max="16152" width="7.88671875" style="121" customWidth="1"/>
    <col min="16153" max="16153" width="7.109375" style="121" customWidth="1"/>
    <col min="16154" max="16154" width="6.88671875" style="121" customWidth="1"/>
    <col min="16155" max="16156" width="8.88671875" style="121" customWidth="1"/>
    <col min="16157" max="16157" width="24.33203125" style="121" customWidth="1"/>
    <col min="16158" max="16161" width="14.6640625" style="121" customWidth="1"/>
    <col min="16162" max="16203" width="15.6640625" style="121" customWidth="1"/>
    <col min="16204" max="16211" width="12.6640625" style="121" customWidth="1"/>
    <col min="16212" max="16213" width="15.6640625" style="121" customWidth="1"/>
    <col min="16214" max="16384" width="9.109375" style="121"/>
  </cols>
  <sheetData>
    <row r="1" spans="1:29" s="233" customFormat="1" ht="20.100000000000001" customHeight="1">
      <c r="E1" s="234"/>
      <c r="AA1" s="11" t="s">
        <v>4</v>
      </c>
      <c r="AB1" s="9" t="s">
        <v>1</v>
      </c>
      <c r="AC1" s="10" t="s">
        <v>255</v>
      </c>
    </row>
    <row r="2" spans="1:29" s="233" customFormat="1" ht="20.100000000000001" customHeight="1">
      <c r="E2" s="234"/>
      <c r="AA2" s="11" t="s">
        <v>159</v>
      </c>
      <c r="AB2" s="9" t="s">
        <v>1</v>
      </c>
      <c r="AC2" s="77"/>
    </row>
    <row r="3" spans="1:29" s="233" customFormat="1" ht="20.100000000000001" customHeight="1">
      <c r="A3" s="235"/>
      <c r="B3" s="235"/>
      <c r="D3" s="234"/>
      <c r="E3" s="234"/>
    </row>
    <row r="4" spans="1:29" s="236" customFormat="1" ht="20.100000000000001" customHeight="1" thickBot="1">
      <c r="A4" s="194"/>
      <c r="B4" s="194"/>
      <c r="C4" s="195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5"/>
      <c r="AA4" s="195"/>
      <c r="AB4" s="195"/>
      <c r="AC4" s="196">
        <v>4</v>
      </c>
    </row>
    <row r="5" spans="1:29" s="237" customFormat="1" ht="20.100000000000001" customHeight="1">
      <c r="A5" s="1117" t="s">
        <v>486</v>
      </c>
      <c r="B5" s="1110" t="s">
        <v>690</v>
      </c>
      <c r="C5" s="1269" t="s">
        <v>341</v>
      </c>
      <c r="D5" s="1257" t="s">
        <v>331</v>
      </c>
      <c r="E5" s="1258"/>
      <c r="F5" s="1258"/>
      <c r="G5" s="1258"/>
      <c r="H5" s="1258"/>
      <c r="I5" s="1258"/>
      <c r="J5" s="1258"/>
      <c r="K5" s="1258"/>
      <c r="L5" s="1258"/>
      <c r="M5" s="1258"/>
      <c r="N5" s="1258"/>
      <c r="O5" s="1258"/>
      <c r="P5" s="1258"/>
      <c r="Q5" s="1258"/>
      <c r="R5" s="1258"/>
      <c r="S5" s="1258"/>
      <c r="T5" s="1258"/>
      <c r="U5" s="1258"/>
      <c r="V5" s="1258"/>
      <c r="W5" s="1258"/>
      <c r="X5" s="1258"/>
      <c r="Y5" s="1258"/>
      <c r="Z5" s="1258"/>
      <c r="AA5" s="1258"/>
      <c r="AB5" s="1258"/>
      <c r="AC5" s="1252" t="s">
        <v>324</v>
      </c>
    </row>
    <row r="6" spans="1:29" s="237" customFormat="1" ht="20.100000000000001" customHeight="1">
      <c r="A6" s="1106"/>
      <c r="B6" s="1123"/>
      <c r="C6" s="1269"/>
      <c r="D6" s="1259"/>
      <c r="E6" s="1260"/>
      <c r="F6" s="1260"/>
      <c r="G6" s="1260"/>
      <c r="H6" s="1260"/>
      <c r="I6" s="1260"/>
      <c r="J6" s="1260"/>
      <c r="K6" s="1260"/>
      <c r="L6" s="1260"/>
      <c r="M6" s="1260"/>
      <c r="N6" s="1260"/>
      <c r="O6" s="1260"/>
      <c r="P6" s="1260"/>
      <c r="Q6" s="1260"/>
      <c r="R6" s="1260"/>
      <c r="S6" s="1260"/>
      <c r="T6" s="1260"/>
      <c r="U6" s="1260"/>
      <c r="V6" s="1260"/>
      <c r="W6" s="1260"/>
      <c r="X6" s="1260"/>
      <c r="Y6" s="1260"/>
      <c r="Z6" s="1260"/>
      <c r="AA6" s="1260"/>
      <c r="AB6" s="1260"/>
      <c r="AC6" s="1253"/>
    </row>
    <row r="7" spans="1:29" s="237" customFormat="1" ht="20.100000000000001" customHeight="1">
      <c r="A7" s="1106"/>
      <c r="B7" s="1123"/>
      <c r="C7" s="1269"/>
      <c r="D7" s="1270" t="s">
        <v>326</v>
      </c>
      <c r="E7" s="1270"/>
      <c r="F7" s="1270"/>
      <c r="G7" s="1270"/>
      <c r="H7" s="1270"/>
      <c r="I7" s="1270" t="s">
        <v>327</v>
      </c>
      <c r="J7" s="1270"/>
      <c r="K7" s="1270"/>
      <c r="L7" s="1270"/>
      <c r="M7" s="1270"/>
      <c r="N7" s="1271" t="s">
        <v>328</v>
      </c>
      <c r="O7" s="1271"/>
      <c r="P7" s="1271"/>
      <c r="Q7" s="1271"/>
      <c r="R7" s="1271"/>
      <c r="S7" s="1270" t="s">
        <v>329</v>
      </c>
      <c r="T7" s="1270"/>
      <c r="U7" s="1270"/>
      <c r="V7" s="1270"/>
      <c r="W7" s="1270"/>
      <c r="X7" s="1270" t="s">
        <v>330</v>
      </c>
      <c r="Y7" s="1270"/>
      <c r="Z7" s="1270"/>
      <c r="AA7" s="1270"/>
      <c r="AB7" s="1272"/>
      <c r="AC7" s="1253"/>
    </row>
    <row r="8" spans="1:29" s="237" customFormat="1" ht="36" customHeight="1">
      <c r="A8" s="1106"/>
      <c r="B8" s="1123"/>
      <c r="C8" s="1269"/>
      <c r="D8" s="238" t="s">
        <v>332</v>
      </c>
      <c r="E8" s="238" t="s">
        <v>333</v>
      </c>
      <c r="F8" s="238" t="s">
        <v>334</v>
      </c>
      <c r="G8" s="238" t="s">
        <v>335</v>
      </c>
      <c r="H8" s="238" t="s">
        <v>336</v>
      </c>
      <c r="I8" s="238" t="s">
        <v>332</v>
      </c>
      <c r="J8" s="238" t="s">
        <v>333</v>
      </c>
      <c r="K8" s="238" t="s">
        <v>334</v>
      </c>
      <c r="L8" s="238" t="s">
        <v>335</v>
      </c>
      <c r="M8" s="238" t="s">
        <v>336</v>
      </c>
      <c r="N8" s="238" t="s">
        <v>332</v>
      </c>
      <c r="O8" s="238" t="s">
        <v>333</v>
      </c>
      <c r="P8" s="238" t="s">
        <v>334</v>
      </c>
      <c r="Q8" s="238" t="s">
        <v>335</v>
      </c>
      <c r="R8" s="238" t="s">
        <v>336</v>
      </c>
      <c r="S8" s="238" t="s">
        <v>332</v>
      </c>
      <c r="T8" s="238" t="s">
        <v>333</v>
      </c>
      <c r="U8" s="238" t="s">
        <v>334</v>
      </c>
      <c r="V8" s="238" t="s">
        <v>335</v>
      </c>
      <c r="W8" s="238" t="s">
        <v>336</v>
      </c>
      <c r="X8" s="238" t="s">
        <v>332</v>
      </c>
      <c r="Y8" s="238" t="s">
        <v>333</v>
      </c>
      <c r="Z8" s="238" t="s">
        <v>334</v>
      </c>
      <c r="AA8" s="238" t="s">
        <v>335</v>
      </c>
      <c r="AB8" s="239" t="s">
        <v>336</v>
      </c>
      <c r="AC8" s="1253"/>
    </row>
    <row r="9" spans="1:29" s="240" customFormat="1" ht="20.100000000000001" customHeight="1" thickBot="1">
      <c r="B9" s="307">
        <v>1</v>
      </c>
      <c r="C9" s="306">
        <v>2</v>
      </c>
      <c r="D9" s="199">
        <v>3</v>
      </c>
      <c r="E9" s="199">
        <v>4</v>
      </c>
      <c r="F9" s="199">
        <v>5</v>
      </c>
      <c r="G9" s="199">
        <v>6</v>
      </c>
      <c r="H9" s="199">
        <v>7</v>
      </c>
      <c r="I9" s="199">
        <v>8</v>
      </c>
      <c r="J9" s="199">
        <v>9</v>
      </c>
      <c r="K9" s="199">
        <v>10</v>
      </c>
      <c r="L9" s="199">
        <v>11</v>
      </c>
      <c r="M9" s="199">
        <v>12</v>
      </c>
      <c r="N9" s="199">
        <v>13</v>
      </c>
      <c r="O9" s="199">
        <v>14</v>
      </c>
      <c r="P9" s="199">
        <v>15</v>
      </c>
      <c r="Q9" s="199">
        <v>16</v>
      </c>
      <c r="R9" s="199">
        <v>17</v>
      </c>
      <c r="S9" s="199">
        <v>18</v>
      </c>
      <c r="T9" s="199">
        <v>19</v>
      </c>
      <c r="U9" s="199">
        <v>20</v>
      </c>
      <c r="V9" s="199">
        <v>21</v>
      </c>
      <c r="W9" s="199">
        <v>22</v>
      </c>
      <c r="X9" s="199">
        <v>23</v>
      </c>
      <c r="Y9" s="199">
        <v>24</v>
      </c>
      <c r="Z9" s="199">
        <v>25</v>
      </c>
      <c r="AA9" s="199">
        <v>26</v>
      </c>
      <c r="AB9" s="199">
        <v>27</v>
      </c>
      <c r="AC9" s="1254"/>
    </row>
    <row r="10" spans="1:29" s="241" customFormat="1" ht="35.1" customHeight="1" thickBot="1">
      <c r="A10" s="257">
        <v>1</v>
      </c>
      <c r="B10" s="300" t="s">
        <v>674</v>
      </c>
      <c r="C10" s="558">
        <f>SUM(D10:AB10)</f>
        <v>0</v>
      </c>
      <c r="D10" s="559">
        <v>0</v>
      </c>
      <c r="E10" s="560">
        <v>0</v>
      </c>
      <c r="F10" s="560">
        <v>0</v>
      </c>
      <c r="G10" s="560">
        <v>0</v>
      </c>
      <c r="H10" s="560">
        <v>0</v>
      </c>
      <c r="I10" s="242">
        <v>0</v>
      </c>
      <c r="J10" s="242">
        <v>0</v>
      </c>
      <c r="K10" s="242">
        <v>0</v>
      </c>
      <c r="L10" s="242">
        <v>0</v>
      </c>
      <c r="M10" s="242">
        <v>0</v>
      </c>
      <c r="N10" s="242">
        <v>0</v>
      </c>
      <c r="O10" s="242">
        <v>0</v>
      </c>
      <c r="P10" s="242">
        <v>0</v>
      </c>
      <c r="Q10" s="242">
        <v>0</v>
      </c>
      <c r="R10" s="242">
        <v>0</v>
      </c>
      <c r="S10" s="242">
        <v>0</v>
      </c>
      <c r="T10" s="242">
        <v>0</v>
      </c>
      <c r="U10" s="242">
        <v>0</v>
      </c>
      <c r="V10" s="242">
        <v>0</v>
      </c>
      <c r="W10" s="242">
        <v>0</v>
      </c>
      <c r="X10" s="242">
        <v>0</v>
      </c>
      <c r="Y10" s="242">
        <v>0</v>
      </c>
      <c r="Z10" s="242">
        <v>0</v>
      </c>
      <c r="AA10" s="242">
        <v>0</v>
      </c>
      <c r="AB10" s="242">
        <v>0</v>
      </c>
      <c r="AC10" s="203"/>
    </row>
    <row r="11" spans="1:29" s="243" customFormat="1" ht="35.1" customHeight="1">
      <c r="A11" s="257">
        <v>2</v>
      </c>
      <c r="B11" s="300" t="s">
        <v>675</v>
      </c>
      <c r="C11" s="558">
        <v>1</v>
      </c>
      <c r="D11" s="559">
        <v>0</v>
      </c>
      <c r="E11" s="560">
        <v>0</v>
      </c>
      <c r="F11" s="560">
        <v>0</v>
      </c>
      <c r="G11" s="560">
        <v>0</v>
      </c>
      <c r="H11" s="560">
        <v>1</v>
      </c>
      <c r="I11" s="242">
        <v>0</v>
      </c>
      <c r="J11" s="242">
        <v>0</v>
      </c>
      <c r="K11" s="242">
        <v>0</v>
      </c>
      <c r="L11" s="242">
        <v>0</v>
      </c>
      <c r="M11" s="242">
        <v>0</v>
      </c>
      <c r="N11" s="242">
        <v>0</v>
      </c>
      <c r="O11" s="242">
        <v>0</v>
      </c>
      <c r="P11" s="242">
        <v>0</v>
      </c>
      <c r="Q11" s="242">
        <v>0</v>
      </c>
      <c r="R11" s="242">
        <v>0</v>
      </c>
      <c r="S11" s="242">
        <v>0</v>
      </c>
      <c r="T11" s="242">
        <v>0</v>
      </c>
      <c r="U11" s="242">
        <v>0</v>
      </c>
      <c r="V11" s="242">
        <v>0</v>
      </c>
      <c r="W11" s="242">
        <v>0</v>
      </c>
      <c r="X11" s="242">
        <v>0</v>
      </c>
      <c r="Y11" s="242">
        <v>0</v>
      </c>
      <c r="Z11" s="242">
        <v>0</v>
      </c>
      <c r="AA11" s="242">
        <v>0</v>
      </c>
      <c r="AB11" s="242">
        <v>0</v>
      </c>
      <c r="AC11" s="203"/>
    </row>
    <row r="12" spans="1:29" s="243" customFormat="1" ht="35.1" customHeight="1">
      <c r="A12" s="257">
        <v>3</v>
      </c>
      <c r="B12" s="300" t="s">
        <v>676</v>
      </c>
      <c r="C12" s="561">
        <v>1</v>
      </c>
      <c r="D12" s="561">
        <v>0</v>
      </c>
      <c r="E12" s="561">
        <v>0</v>
      </c>
      <c r="F12" s="561">
        <v>0</v>
      </c>
      <c r="G12" s="561">
        <v>0</v>
      </c>
      <c r="H12" s="561">
        <v>1</v>
      </c>
      <c r="I12" s="242">
        <v>0</v>
      </c>
      <c r="J12" s="242">
        <v>0</v>
      </c>
      <c r="K12" s="242">
        <v>0</v>
      </c>
      <c r="L12" s="242">
        <v>0</v>
      </c>
      <c r="M12" s="242">
        <v>0</v>
      </c>
      <c r="N12" s="242">
        <v>0</v>
      </c>
      <c r="O12" s="242">
        <v>0</v>
      </c>
      <c r="P12" s="242">
        <v>0</v>
      </c>
      <c r="Q12" s="242">
        <v>0</v>
      </c>
      <c r="R12" s="242">
        <v>0</v>
      </c>
      <c r="S12" s="242">
        <v>0</v>
      </c>
      <c r="T12" s="242">
        <v>0</v>
      </c>
      <c r="U12" s="242">
        <v>0</v>
      </c>
      <c r="V12" s="242">
        <v>0</v>
      </c>
      <c r="W12" s="242">
        <v>0</v>
      </c>
      <c r="X12" s="242">
        <v>0</v>
      </c>
      <c r="Y12" s="242">
        <v>0</v>
      </c>
      <c r="Z12" s="242">
        <v>0</v>
      </c>
      <c r="AA12" s="242">
        <v>0</v>
      </c>
      <c r="AB12" s="242">
        <v>0</v>
      </c>
      <c r="AC12" s="367" t="s">
        <v>856</v>
      </c>
    </row>
    <row r="13" spans="1:29" s="243" customFormat="1" ht="35.1" customHeight="1" thickBot="1">
      <c r="A13" s="257">
        <v>4</v>
      </c>
      <c r="B13" s="300" t="s">
        <v>677</v>
      </c>
      <c r="C13" s="562">
        <v>0</v>
      </c>
      <c r="D13" s="562">
        <v>0</v>
      </c>
      <c r="E13" s="562">
        <v>0</v>
      </c>
      <c r="F13" s="562">
        <v>0</v>
      </c>
      <c r="G13" s="562">
        <v>0</v>
      </c>
      <c r="H13" s="562">
        <v>0</v>
      </c>
      <c r="I13" s="242">
        <v>0</v>
      </c>
      <c r="J13" s="242">
        <v>0</v>
      </c>
      <c r="K13" s="242">
        <v>0</v>
      </c>
      <c r="L13" s="242">
        <v>0</v>
      </c>
      <c r="M13" s="242">
        <v>0</v>
      </c>
      <c r="N13" s="242">
        <v>0</v>
      </c>
      <c r="O13" s="242">
        <v>0</v>
      </c>
      <c r="P13" s="242">
        <v>0</v>
      </c>
      <c r="Q13" s="242">
        <v>0</v>
      </c>
      <c r="R13" s="242">
        <v>0</v>
      </c>
      <c r="S13" s="242">
        <v>0</v>
      </c>
      <c r="T13" s="242">
        <v>0</v>
      </c>
      <c r="U13" s="242">
        <v>0</v>
      </c>
      <c r="V13" s="242">
        <v>0</v>
      </c>
      <c r="W13" s="242">
        <v>0</v>
      </c>
      <c r="X13" s="242">
        <v>0</v>
      </c>
      <c r="Y13" s="242">
        <v>0</v>
      </c>
      <c r="Z13" s="242">
        <v>0</v>
      </c>
      <c r="AA13" s="242">
        <v>0</v>
      </c>
      <c r="AB13" s="242">
        <v>0</v>
      </c>
      <c r="AC13" s="203"/>
    </row>
    <row r="14" spans="1:29" s="243" customFormat="1" ht="35.1" customHeight="1" thickBot="1">
      <c r="A14" s="257">
        <v>5</v>
      </c>
      <c r="B14" s="300" t="s">
        <v>678</v>
      </c>
      <c r="C14" s="558">
        <f t="shared" ref="C14:C25" si="0">SUM(D14:AB14)</f>
        <v>0</v>
      </c>
      <c r="D14" s="559">
        <v>0</v>
      </c>
      <c r="E14" s="560">
        <v>0</v>
      </c>
      <c r="F14" s="560">
        <v>0</v>
      </c>
      <c r="G14" s="560">
        <v>0</v>
      </c>
      <c r="H14" s="560">
        <v>0</v>
      </c>
      <c r="I14" s="242">
        <v>0</v>
      </c>
      <c r="J14" s="242">
        <v>0</v>
      </c>
      <c r="K14" s="242">
        <v>0</v>
      </c>
      <c r="L14" s="242">
        <v>0</v>
      </c>
      <c r="M14" s="242">
        <v>0</v>
      </c>
      <c r="N14" s="242">
        <v>0</v>
      </c>
      <c r="O14" s="242">
        <v>0</v>
      </c>
      <c r="P14" s="242">
        <v>0</v>
      </c>
      <c r="Q14" s="242">
        <v>0</v>
      </c>
      <c r="R14" s="242">
        <v>0</v>
      </c>
      <c r="S14" s="242">
        <v>0</v>
      </c>
      <c r="T14" s="242">
        <v>0</v>
      </c>
      <c r="U14" s="242">
        <v>0</v>
      </c>
      <c r="V14" s="242">
        <v>0</v>
      </c>
      <c r="W14" s="242">
        <v>0</v>
      </c>
      <c r="X14" s="242">
        <v>0</v>
      </c>
      <c r="Y14" s="242">
        <v>0</v>
      </c>
      <c r="Z14" s="242">
        <v>0</v>
      </c>
      <c r="AA14" s="242">
        <v>0</v>
      </c>
      <c r="AB14" s="242">
        <v>0</v>
      </c>
      <c r="AC14" s="203"/>
    </row>
    <row r="15" spans="1:29" s="243" customFormat="1" ht="35.1" customHeight="1" thickBot="1">
      <c r="A15" s="257">
        <v>6</v>
      </c>
      <c r="B15" s="300" t="s">
        <v>679</v>
      </c>
      <c r="C15" s="558">
        <f t="shared" si="0"/>
        <v>0</v>
      </c>
      <c r="D15" s="559">
        <v>0</v>
      </c>
      <c r="E15" s="560">
        <v>0</v>
      </c>
      <c r="F15" s="560">
        <v>0</v>
      </c>
      <c r="G15" s="560">
        <v>0</v>
      </c>
      <c r="H15" s="560">
        <v>0</v>
      </c>
      <c r="I15" s="242">
        <v>0</v>
      </c>
      <c r="J15" s="242">
        <v>0</v>
      </c>
      <c r="K15" s="242">
        <v>0</v>
      </c>
      <c r="L15" s="242">
        <v>0</v>
      </c>
      <c r="M15" s="242">
        <v>0</v>
      </c>
      <c r="N15" s="242">
        <v>0</v>
      </c>
      <c r="O15" s="242">
        <v>0</v>
      </c>
      <c r="P15" s="242">
        <v>0</v>
      </c>
      <c r="Q15" s="242">
        <v>0</v>
      </c>
      <c r="R15" s="242">
        <v>0</v>
      </c>
      <c r="S15" s="242">
        <v>0</v>
      </c>
      <c r="T15" s="242">
        <v>0</v>
      </c>
      <c r="U15" s="242">
        <v>0</v>
      </c>
      <c r="V15" s="242">
        <v>0</v>
      </c>
      <c r="W15" s="242">
        <v>0</v>
      </c>
      <c r="X15" s="242">
        <v>0</v>
      </c>
      <c r="Y15" s="242">
        <v>0</v>
      </c>
      <c r="Z15" s="242">
        <v>0</v>
      </c>
      <c r="AA15" s="242">
        <v>0</v>
      </c>
      <c r="AB15" s="242">
        <v>0</v>
      </c>
      <c r="AC15" s="203"/>
    </row>
    <row r="16" spans="1:29" s="243" customFormat="1" ht="35.1" customHeight="1" thickBot="1">
      <c r="A16" s="257">
        <v>7</v>
      </c>
      <c r="B16" s="300" t="s">
        <v>680</v>
      </c>
      <c r="C16" s="558">
        <f t="shared" si="0"/>
        <v>0</v>
      </c>
      <c r="D16" s="559"/>
      <c r="E16" s="560"/>
      <c r="F16" s="560"/>
      <c r="G16" s="560"/>
      <c r="H16" s="560"/>
      <c r="I16" s="242">
        <v>0</v>
      </c>
      <c r="J16" s="242">
        <v>0</v>
      </c>
      <c r="K16" s="242">
        <v>0</v>
      </c>
      <c r="L16" s="242">
        <v>0</v>
      </c>
      <c r="M16" s="242">
        <v>0</v>
      </c>
      <c r="N16" s="242">
        <v>0</v>
      </c>
      <c r="O16" s="242">
        <v>0</v>
      </c>
      <c r="P16" s="242">
        <v>0</v>
      </c>
      <c r="Q16" s="242">
        <v>0</v>
      </c>
      <c r="R16" s="242">
        <v>0</v>
      </c>
      <c r="S16" s="242">
        <v>0</v>
      </c>
      <c r="T16" s="242">
        <v>0</v>
      </c>
      <c r="U16" s="242">
        <v>0</v>
      </c>
      <c r="V16" s="242">
        <v>0</v>
      </c>
      <c r="W16" s="242">
        <v>0</v>
      </c>
      <c r="X16" s="242">
        <v>0</v>
      </c>
      <c r="Y16" s="242">
        <v>0</v>
      </c>
      <c r="Z16" s="242">
        <v>0</v>
      </c>
      <c r="AA16" s="242">
        <v>0</v>
      </c>
      <c r="AB16" s="242">
        <v>0</v>
      </c>
      <c r="AC16" s="203"/>
    </row>
    <row r="17" spans="1:29" s="243" customFormat="1" ht="35.1" customHeight="1" thickBot="1">
      <c r="A17" s="257">
        <v>8</v>
      </c>
      <c r="B17" s="300" t="s">
        <v>681</v>
      </c>
      <c r="C17" s="558"/>
      <c r="D17" s="559">
        <v>0</v>
      </c>
      <c r="E17" s="560">
        <v>0</v>
      </c>
      <c r="F17" s="560">
        <v>0</v>
      </c>
      <c r="G17" s="560">
        <v>0</v>
      </c>
      <c r="H17" s="560"/>
      <c r="I17" s="242">
        <v>0</v>
      </c>
      <c r="J17" s="242">
        <v>0</v>
      </c>
      <c r="K17" s="242">
        <v>0</v>
      </c>
      <c r="L17" s="242">
        <v>0</v>
      </c>
      <c r="M17" s="242">
        <v>0</v>
      </c>
      <c r="N17" s="242">
        <v>0</v>
      </c>
      <c r="O17" s="242">
        <v>0</v>
      </c>
      <c r="P17" s="242">
        <v>0</v>
      </c>
      <c r="Q17" s="242">
        <v>0</v>
      </c>
      <c r="R17" s="242">
        <v>0</v>
      </c>
      <c r="S17" s="242">
        <v>0</v>
      </c>
      <c r="T17" s="242">
        <v>0</v>
      </c>
      <c r="U17" s="242">
        <v>0</v>
      </c>
      <c r="V17" s="242">
        <v>0</v>
      </c>
      <c r="W17" s="242">
        <v>0</v>
      </c>
      <c r="X17" s="242">
        <v>0</v>
      </c>
      <c r="Y17" s="242">
        <v>0</v>
      </c>
      <c r="Z17" s="242">
        <v>0</v>
      </c>
      <c r="AA17" s="242">
        <v>0</v>
      </c>
      <c r="AB17" s="242">
        <v>0</v>
      </c>
      <c r="AC17" s="367" t="s">
        <v>856</v>
      </c>
    </row>
    <row r="18" spans="1:29" s="243" customFormat="1" ht="35.1" customHeight="1" thickBot="1">
      <c r="A18" s="257">
        <v>9</v>
      </c>
      <c r="B18" s="300" t="s">
        <v>682</v>
      </c>
      <c r="C18" s="558">
        <f>SUM(D18:AB18)</f>
        <v>0</v>
      </c>
      <c r="D18" s="559"/>
      <c r="E18" s="560"/>
      <c r="F18" s="560"/>
      <c r="G18" s="560">
        <v>0</v>
      </c>
      <c r="H18" s="560"/>
      <c r="I18" s="242">
        <v>0</v>
      </c>
      <c r="J18" s="242">
        <v>0</v>
      </c>
      <c r="K18" s="242">
        <v>0</v>
      </c>
      <c r="L18" s="242">
        <v>0</v>
      </c>
      <c r="M18" s="242">
        <v>0</v>
      </c>
      <c r="N18" s="242">
        <v>0</v>
      </c>
      <c r="O18" s="242">
        <v>0</v>
      </c>
      <c r="P18" s="242">
        <v>0</v>
      </c>
      <c r="Q18" s="242">
        <v>0</v>
      </c>
      <c r="R18" s="242">
        <v>0</v>
      </c>
      <c r="S18" s="242">
        <v>0</v>
      </c>
      <c r="T18" s="242">
        <v>0</v>
      </c>
      <c r="U18" s="242">
        <v>0</v>
      </c>
      <c r="V18" s="242">
        <v>0</v>
      </c>
      <c r="W18" s="242">
        <v>0</v>
      </c>
      <c r="X18" s="242">
        <v>0</v>
      </c>
      <c r="Y18" s="242">
        <v>0</v>
      </c>
      <c r="Z18" s="242">
        <v>0</v>
      </c>
      <c r="AA18" s="242">
        <v>0</v>
      </c>
      <c r="AB18" s="242">
        <v>0</v>
      </c>
      <c r="AC18" s="203"/>
    </row>
    <row r="19" spans="1:29" s="243" customFormat="1" ht="35.1" customHeight="1" thickBot="1">
      <c r="A19" s="257">
        <v>10</v>
      </c>
      <c r="B19" s="300" t="s">
        <v>683</v>
      </c>
      <c r="C19" s="558">
        <f t="shared" si="0"/>
        <v>0</v>
      </c>
      <c r="D19" s="559">
        <v>0</v>
      </c>
      <c r="E19" s="560">
        <v>0</v>
      </c>
      <c r="F19" s="560">
        <v>0</v>
      </c>
      <c r="G19" s="560">
        <v>0</v>
      </c>
      <c r="H19" s="560">
        <v>0</v>
      </c>
      <c r="I19" s="242">
        <v>0</v>
      </c>
      <c r="J19" s="242">
        <v>0</v>
      </c>
      <c r="K19" s="242">
        <v>0</v>
      </c>
      <c r="L19" s="242">
        <v>0</v>
      </c>
      <c r="M19" s="242">
        <v>0</v>
      </c>
      <c r="N19" s="242">
        <v>0</v>
      </c>
      <c r="O19" s="242">
        <v>0</v>
      </c>
      <c r="P19" s="242">
        <v>0</v>
      </c>
      <c r="Q19" s="242">
        <v>0</v>
      </c>
      <c r="R19" s="242">
        <v>0</v>
      </c>
      <c r="S19" s="242">
        <v>0</v>
      </c>
      <c r="T19" s="242">
        <v>0</v>
      </c>
      <c r="U19" s="242">
        <v>0</v>
      </c>
      <c r="V19" s="242">
        <v>0</v>
      </c>
      <c r="W19" s="242">
        <v>0</v>
      </c>
      <c r="X19" s="242">
        <v>0</v>
      </c>
      <c r="Y19" s="242">
        <v>0</v>
      </c>
      <c r="Z19" s="242">
        <v>0</v>
      </c>
      <c r="AA19" s="242">
        <v>0</v>
      </c>
      <c r="AB19" s="242">
        <v>0</v>
      </c>
      <c r="AC19" s="203"/>
    </row>
    <row r="20" spans="1:29" s="243" customFormat="1" ht="35.1" customHeight="1" thickBot="1">
      <c r="A20" s="257">
        <v>11</v>
      </c>
      <c r="B20" s="300" t="s">
        <v>684</v>
      </c>
      <c r="C20" s="558">
        <f t="shared" si="0"/>
        <v>0</v>
      </c>
      <c r="D20" s="559">
        <v>0</v>
      </c>
      <c r="E20" s="560">
        <v>0</v>
      </c>
      <c r="F20" s="560">
        <v>0</v>
      </c>
      <c r="G20" s="560">
        <v>0</v>
      </c>
      <c r="H20" s="560">
        <v>0</v>
      </c>
      <c r="I20" s="242">
        <v>0</v>
      </c>
      <c r="J20" s="242">
        <v>0</v>
      </c>
      <c r="K20" s="242">
        <v>0</v>
      </c>
      <c r="L20" s="242">
        <v>0</v>
      </c>
      <c r="M20" s="242">
        <v>0</v>
      </c>
      <c r="N20" s="242">
        <v>0</v>
      </c>
      <c r="O20" s="242">
        <v>0</v>
      </c>
      <c r="P20" s="242">
        <v>0</v>
      </c>
      <c r="Q20" s="242">
        <v>0</v>
      </c>
      <c r="R20" s="242">
        <v>0</v>
      </c>
      <c r="S20" s="242">
        <v>0</v>
      </c>
      <c r="T20" s="242">
        <v>0</v>
      </c>
      <c r="U20" s="242">
        <v>0</v>
      </c>
      <c r="V20" s="242">
        <v>0</v>
      </c>
      <c r="W20" s="242">
        <v>0</v>
      </c>
      <c r="X20" s="242">
        <v>0</v>
      </c>
      <c r="Y20" s="242">
        <v>0</v>
      </c>
      <c r="Z20" s="242">
        <v>0</v>
      </c>
      <c r="AA20" s="242">
        <v>0</v>
      </c>
      <c r="AB20" s="242">
        <v>0</v>
      </c>
      <c r="AC20" s="203"/>
    </row>
    <row r="21" spans="1:29" s="243" customFormat="1" ht="35.1" customHeight="1">
      <c r="A21" s="257">
        <v>12</v>
      </c>
      <c r="B21" s="300" t="s">
        <v>685</v>
      </c>
      <c r="C21" s="558">
        <f t="shared" si="0"/>
        <v>0</v>
      </c>
      <c r="D21" s="559">
        <v>0</v>
      </c>
      <c r="E21" s="560">
        <v>0</v>
      </c>
      <c r="F21" s="560">
        <v>0</v>
      </c>
      <c r="G21" s="560">
        <v>0</v>
      </c>
      <c r="H21" s="560">
        <v>0</v>
      </c>
      <c r="I21" s="242">
        <v>0</v>
      </c>
      <c r="J21" s="242">
        <v>0</v>
      </c>
      <c r="K21" s="242">
        <v>0</v>
      </c>
      <c r="L21" s="242">
        <v>0</v>
      </c>
      <c r="M21" s="242">
        <v>0</v>
      </c>
      <c r="N21" s="242">
        <v>0</v>
      </c>
      <c r="O21" s="242">
        <v>0</v>
      </c>
      <c r="P21" s="242">
        <v>0</v>
      </c>
      <c r="Q21" s="242">
        <v>0</v>
      </c>
      <c r="R21" s="242">
        <v>0</v>
      </c>
      <c r="S21" s="242">
        <v>0</v>
      </c>
      <c r="T21" s="242">
        <v>0</v>
      </c>
      <c r="U21" s="242">
        <v>0</v>
      </c>
      <c r="V21" s="242">
        <v>0</v>
      </c>
      <c r="W21" s="242">
        <v>0</v>
      </c>
      <c r="X21" s="242">
        <v>0</v>
      </c>
      <c r="Y21" s="242">
        <v>0</v>
      </c>
      <c r="Z21" s="242">
        <v>0</v>
      </c>
      <c r="AA21" s="242">
        <v>0</v>
      </c>
      <c r="AB21" s="242">
        <v>0</v>
      </c>
      <c r="AC21" s="203"/>
    </row>
    <row r="22" spans="1:29" s="243" customFormat="1" ht="35.1" customHeight="1" thickBot="1">
      <c r="A22" s="257">
        <v>13</v>
      </c>
      <c r="B22" s="300" t="s">
        <v>686</v>
      </c>
      <c r="C22" s="563">
        <f t="shared" ref="C22:H22" si="1">SUM(C10:C21)</f>
        <v>2</v>
      </c>
      <c r="D22" s="563">
        <f t="shared" si="1"/>
        <v>0</v>
      </c>
      <c r="E22" s="563">
        <f t="shared" si="1"/>
        <v>0</v>
      </c>
      <c r="F22" s="563">
        <f t="shared" si="1"/>
        <v>0</v>
      </c>
      <c r="G22" s="563">
        <f t="shared" si="1"/>
        <v>0</v>
      </c>
      <c r="H22" s="563">
        <f t="shared" si="1"/>
        <v>2</v>
      </c>
      <c r="I22" s="242">
        <v>0</v>
      </c>
      <c r="J22" s="242">
        <v>0</v>
      </c>
      <c r="K22" s="242">
        <v>0</v>
      </c>
      <c r="L22" s="242">
        <v>0</v>
      </c>
      <c r="M22" s="242">
        <v>0</v>
      </c>
      <c r="N22" s="242">
        <v>0</v>
      </c>
      <c r="O22" s="242">
        <v>0</v>
      </c>
      <c r="P22" s="242">
        <v>0</v>
      </c>
      <c r="Q22" s="242">
        <v>0</v>
      </c>
      <c r="R22" s="242">
        <v>0</v>
      </c>
      <c r="S22" s="242">
        <v>0</v>
      </c>
      <c r="T22" s="242">
        <v>0</v>
      </c>
      <c r="U22" s="242">
        <v>0</v>
      </c>
      <c r="V22" s="242">
        <v>0</v>
      </c>
      <c r="W22" s="242">
        <v>0</v>
      </c>
      <c r="X22" s="242">
        <v>0</v>
      </c>
      <c r="Y22" s="242">
        <v>0</v>
      </c>
      <c r="Z22" s="242">
        <v>0</v>
      </c>
      <c r="AA22" s="242">
        <v>0</v>
      </c>
      <c r="AB22" s="242">
        <v>0</v>
      </c>
      <c r="AC22" s="203"/>
    </row>
    <row r="23" spans="1:29" s="243" customFormat="1" ht="35.1" customHeight="1" thickBot="1">
      <c r="A23" s="257">
        <v>14</v>
      </c>
      <c r="B23" s="300" t="s">
        <v>687</v>
      </c>
      <c r="C23" s="558">
        <f t="shared" si="0"/>
        <v>0</v>
      </c>
      <c r="D23" s="559">
        <v>0</v>
      </c>
      <c r="E23" s="560">
        <v>0</v>
      </c>
      <c r="F23" s="560">
        <v>0</v>
      </c>
      <c r="G23" s="560">
        <v>0</v>
      </c>
      <c r="H23" s="560">
        <v>0</v>
      </c>
      <c r="I23" s="242">
        <v>0</v>
      </c>
      <c r="J23" s="242">
        <v>0</v>
      </c>
      <c r="K23" s="242">
        <v>0</v>
      </c>
      <c r="L23" s="242">
        <v>0</v>
      </c>
      <c r="M23" s="242">
        <v>0</v>
      </c>
      <c r="N23" s="242">
        <v>0</v>
      </c>
      <c r="O23" s="242">
        <v>0</v>
      </c>
      <c r="P23" s="242">
        <v>0</v>
      </c>
      <c r="Q23" s="242">
        <v>0</v>
      </c>
      <c r="R23" s="242">
        <v>0</v>
      </c>
      <c r="S23" s="242">
        <v>0</v>
      </c>
      <c r="T23" s="242">
        <v>0</v>
      </c>
      <c r="U23" s="242">
        <v>0</v>
      </c>
      <c r="V23" s="242">
        <v>0</v>
      </c>
      <c r="W23" s="242">
        <v>0</v>
      </c>
      <c r="X23" s="242">
        <v>0</v>
      </c>
      <c r="Y23" s="242">
        <v>0</v>
      </c>
      <c r="Z23" s="242">
        <v>0</v>
      </c>
      <c r="AA23" s="242">
        <v>0</v>
      </c>
      <c r="AB23" s="242">
        <v>0</v>
      </c>
      <c r="AC23" s="203"/>
    </row>
    <row r="24" spans="1:29" s="243" customFormat="1" ht="35.1" customHeight="1" thickBot="1">
      <c r="A24" s="257">
        <v>15</v>
      </c>
      <c r="B24" s="300" t="s">
        <v>688</v>
      </c>
      <c r="C24" s="564">
        <f t="shared" si="0"/>
        <v>0</v>
      </c>
      <c r="D24" s="565">
        <v>0</v>
      </c>
      <c r="E24" s="566">
        <v>0</v>
      </c>
      <c r="F24" s="566">
        <v>0</v>
      </c>
      <c r="G24" s="566">
        <v>0</v>
      </c>
      <c r="H24" s="566">
        <v>0</v>
      </c>
      <c r="I24" s="242">
        <v>0</v>
      </c>
      <c r="J24" s="242">
        <v>0</v>
      </c>
      <c r="K24" s="242">
        <v>0</v>
      </c>
      <c r="L24" s="242">
        <v>0</v>
      </c>
      <c r="M24" s="242">
        <v>0</v>
      </c>
      <c r="N24" s="242">
        <v>0</v>
      </c>
      <c r="O24" s="242">
        <v>0</v>
      </c>
      <c r="P24" s="242">
        <v>0</v>
      </c>
      <c r="Q24" s="242">
        <v>0</v>
      </c>
      <c r="R24" s="242">
        <v>0</v>
      </c>
      <c r="S24" s="242">
        <v>0</v>
      </c>
      <c r="T24" s="242">
        <v>0</v>
      </c>
      <c r="U24" s="242">
        <v>0</v>
      </c>
      <c r="V24" s="242">
        <v>0</v>
      </c>
      <c r="W24" s="242">
        <v>0</v>
      </c>
      <c r="X24" s="242">
        <v>0</v>
      </c>
      <c r="Y24" s="242">
        <v>0</v>
      </c>
      <c r="Z24" s="242">
        <v>0</v>
      </c>
      <c r="AA24" s="242">
        <v>0</v>
      </c>
      <c r="AB24" s="242">
        <v>0</v>
      </c>
      <c r="AC24" s="203"/>
    </row>
    <row r="25" spans="1:29" s="243" customFormat="1" ht="35.1" customHeight="1">
      <c r="A25" s="257">
        <v>16</v>
      </c>
      <c r="B25" s="300" t="s">
        <v>689</v>
      </c>
      <c r="C25" s="558">
        <f t="shared" si="0"/>
        <v>0</v>
      </c>
      <c r="D25" s="559">
        <v>0</v>
      </c>
      <c r="E25" s="560">
        <v>0</v>
      </c>
      <c r="F25" s="560">
        <v>0</v>
      </c>
      <c r="G25" s="560">
        <v>0</v>
      </c>
      <c r="H25" s="560">
        <v>0</v>
      </c>
      <c r="I25" s="242">
        <v>0</v>
      </c>
      <c r="J25" s="242">
        <v>0</v>
      </c>
      <c r="K25" s="242">
        <v>0</v>
      </c>
      <c r="L25" s="242">
        <v>0</v>
      </c>
      <c r="M25" s="242">
        <v>0</v>
      </c>
      <c r="N25" s="242">
        <v>0</v>
      </c>
      <c r="O25" s="242">
        <v>0</v>
      </c>
      <c r="P25" s="242">
        <v>0</v>
      </c>
      <c r="Q25" s="242">
        <v>0</v>
      </c>
      <c r="R25" s="242">
        <v>0</v>
      </c>
      <c r="S25" s="242">
        <v>0</v>
      </c>
      <c r="T25" s="242">
        <v>0</v>
      </c>
      <c r="U25" s="242">
        <v>0</v>
      </c>
      <c r="V25" s="242">
        <v>0</v>
      </c>
      <c r="W25" s="242">
        <v>0</v>
      </c>
      <c r="X25" s="242">
        <v>0</v>
      </c>
      <c r="Y25" s="242">
        <v>0</v>
      </c>
      <c r="Z25" s="242">
        <v>0</v>
      </c>
      <c r="AA25" s="242">
        <v>0</v>
      </c>
      <c r="AB25" s="242">
        <v>0</v>
      </c>
      <c r="AC25" s="203"/>
    </row>
    <row r="26" spans="1:29" s="243" customFormat="1" ht="35.1" customHeight="1">
      <c r="A26" s="1267" t="s">
        <v>168</v>
      </c>
      <c r="B26" s="1268"/>
      <c r="C26" s="244">
        <f>SUM(C10:C25)</f>
        <v>4</v>
      </c>
      <c r="D26" s="244">
        <f t="shared" ref="D26:AB26" si="2">SUM(D10:D25)</f>
        <v>0</v>
      </c>
      <c r="E26" s="244">
        <f t="shared" si="2"/>
        <v>0</v>
      </c>
      <c r="F26" s="244">
        <f t="shared" si="2"/>
        <v>0</v>
      </c>
      <c r="G26" s="244">
        <f t="shared" si="2"/>
        <v>0</v>
      </c>
      <c r="H26" s="244">
        <f t="shared" si="2"/>
        <v>4</v>
      </c>
      <c r="I26" s="244">
        <f t="shared" si="2"/>
        <v>0</v>
      </c>
      <c r="J26" s="244">
        <f t="shared" si="2"/>
        <v>0</v>
      </c>
      <c r="K26" s="244">
        <f t="shared" si="2"/>
        <v>0</v>
      </c>
      <c r="L26" s="244">
        <f t="shared" si="2"/>
        <v>0</v>
      </c>
      <c r="M26" s="244">
        <f t="shared" si="2"/>
        <v>0</v>
      </c>
      <c r="N26" s="244">
        <f t="shared" si="2"/>
        <v>0</v>
      </c>
      <c r="O26" s="244">
        <f t="shared" si="2"/>
        <v>0</v>
      </c>
      <c r="P26" s="244">
        <f t="shared" si="2"/>
        <v>0</v>
      </c>
      <c r="Q26" s="244">
        <f t="shared" si="2"/>
        <v>0</v>
      </c>
      <c r="R26" s="244">
        <f t="shared" si="2"/>
        <v>0</v>
      </c>
      <c r="S26" s="244">
        <f t="shared" si="2"/>
        <v>0</v>
      </c>
      <c r="T26" s="244">
        <f t="shared" si="2"/>
        <v>0</v>
      </c>
      <c r="U26" s="244">
        <f t="shared" si="2"/>
        <v>0</v>
      </c>
      <c r="V26" s="244">
        <f t="shared" si="2"/>
        <v>0</v>
      </c>
      <c r="W26" s="244">
        <f t="shared" si="2"/>
        <v>0</v>
      </c>
      <c r="X26" s="244">
        <f t="shared" si="2"/>
        <v>0</v>
      </c>
      <c r="Y26" s="244">
        <f t="shared" si="2"/>
        <v>0</v>
      </c>
      <c r="Z26" s="244">
        <f t="shared" si="2"/>
        <v>0</v>
      </c>
      <c r="AA26" s="244">
        <f t="shared" si="2"/>
        <v>0</v>
      </c>
      <c r="AB26" s="244">
        <f t="shared" si="2"/>
        <v>0</v>
      </c>
      <c r="AC26" s="245">
        <f>SUM(AC10:AC25)</f>
        <v>0</v>
      </c>
    </row>
    <row r="28" spans="1:29">
      <c r="Z28" s="233"/>
      <c r="AA28" s="233"/>
      <c r="AB28" s="233"/>
      <c r="AC28" s="233"/>
    </row>
    <row r="29" spans="1:29">
      <c r="Z29" s="233"/>
      <c r="AA29" s="233"/>
      <c r="AB29" s="233"/>
      <c r="AC29" s="233"/>
    </row>
    <row r="30" spans="1:29">
      <c r="N30" s="136" t="s">
        <v>340</v>
      </c>
      <c r="O30" s="136"/>
      <c r="P30" s="246">
        <f>SUM(D26:AB26)</f>
        <v>4</v>
      </c>
      <c r="Z30" s="234"/>
      <c r="AA30" s="234"/>
      <c r="AB30" s="234"/>
      <c r="AC30" s="234"/>
    </row>
    <row r="31" spans="1:29">
      <c r="Z31" s="234"/>
      <c r="AA31" s="234"/>
      <c r="AB31" s="234"/>
      <c r="AC31" s="234"/>
    </row>
    <row r="32" spans="1:29">
      <c r="A32" s="142"/>
      <c r="B32" s="122"/>
      <c r="C32" s="122"/>
      <c r="D32" s="122"/>
      <c r="E32" s="122"/>
      <c r="F32" s="122"/>
      <c r="G32" s="122"/>
      <c r="H32" s="122"/>
      <c r="I32" s="122"/>
      <c r="J32" s="122"/>
      <c r="K32" s="122"/>
      <c r="L32" s="122"/>
      <c r="M32" s="141"/>
      <c r="N32" s="141"/>
      <c r="O32" s="122"/>
      <c r="P32" s="122"/>
      <c r="Q32" s="122"/>
      <c r="R32" s="122"/>
      <c r="S32" s="136"/>
      <c r="T32" s="136"/>
      <c r="U32" s="136"/>
      <c r="Z32" s="234"/>
      <c r="AA32" s="234"/>
      <c r="AB32" s="234"/>
      <c r="AC32" s="234"/>
    </row>
    <row r="33" spans="1:29">
      <c r="A33" s="142"/>
      <c r="B33" s="1" t="s">
        <v>149</v>
      </c>
      <c r="C33" s="5"/>
      <c r="D33" s="5"/>
      <c r="E33" s="122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Q33" s="140"/>
      <c r="R33" s="140"/>
      <c r="S33" s="136"/>
      <c r="T33" s="136"/>
      <c r="U33" s="136"/>
      <c r="Z33" s="233"/>
      <c r="AA33" s="247"/>
      <c r="AB33" s="122"/>
      <c r="AC33" s="234"/>
    </row>
    <row r="34" spans="1:29">
      <c r="A34" s="121"/>
      <c r="B34" s="248" t="s">
        <v>297</v>
      </c>
      <c r="C34" s="5"/>
      <c r="D34" s="5"/>
      <c r="E34" s="122"/>
      <c r="F34" s="122"/>
      <c r="G34" s="122"/>
      <c r="H34" s="122"/>
      <c r="I34" s="122"/>
      <c r="J34" s="122"/>
      <c r="K34" s="122"/>
      <c r="L34" s="122"/>
      <c r="M34" s="122"/>
      <c r="N34" s="122"/>
      <c r="O34" s="122"/>
      <c r="Q34" s="140"/>
      <c r="R34" s="140"/>
      <c r="S34" s="136"/>
      <c r="T34" s="136"/>
      <c r="U34" s="136"/>
      <c r="Z34" s="233"/>
      <c r="AA34" s="5" t="s">
        <v>180</v>
      </c>
      <c r="AB34" s="5"/>
      <c r="AC34" s="233"/>
    </row>
    <row r="35" spans="1:29">
      <c r="A35" s="154"/>
      <c r="B35" s="1" t="s">
        <v>151</v>
      </c>
      <c r="C35" s="5"/>
      <c r="D35" s="5"/>
      <c r="E35" s="122"/>
      <c r="F35" s="143"/>
      <c r="G35" s="143"/>
      <c r="H35" s="143"/>
      <c r="I35" s="122"/>
      <c r="J35" s="154"/>
      <c r="K35" s="143"/>
      <c r="L35" s="143"/>
      <c r="M35" s="122"/>
      <c r="N35" s="122"/>
      <c r="O35" s="122"/>
      <c r="Q35" s="140"/>
      <c r="R35" s="140"/>
      <c r="S35" s="136"/>
      <c r="T35" s="136"/>
      <c r="U35" s="136"/>
      <c r="Z35" s="233"/>
      <c r="AA35" s="5" t="s">
        <v>181</v>
      </c>
      <c r="AB35" s="5"/>
      <c r="AC35" s="249"/>
    </row>
    <row r="36" spans="1:29">
      <c r="A36" s="154"/>
      <c r="C36" s="5"/>
      <c r="D36" s="5"/>
      <c r="E36" s="122"/>
      <c r="F36" s="143"/>
      <c r="G36" s="143"/>
      <c r="H36" s="143"/>
      <c r="I36" s="122"/>
      <c r="J36" s="154"/>
      <c r="K36" s="143"/>
      <c r="L36" s="143"/>
      <c r="M36" s="122"/>
      <c r="N36" s="122"/>
      <c r="O36" s="122"/>
      <c r="Q36" s="140"/>
      <c r="R36" s="140"/>
      <c r="S36" s="136"/>
      <c r="T36" s="136"/>
      <c r="U36" s="136"/>
      <c r="Z36" s="233"/>
      <c r="AA36" s="5"/>
      <c r="AB36" s="5"/>
      <c r="AC36" s="249"/>
    </row>
    <row r="37" spans="1:29">
      <c r="A37" s="143"/>
      <c r="B37" s="69" t="s">
        <v>487</v>
      </c>
      <c r="C37" s="70"/>
      <c r="D37" s="5"/>
      <c r="E37" s="122"/>
      <c r="F37" s="122"/>
      <c r="G37" s="122"/>
      <c r="H37" s="122"/>
      <c r="I37" s="122"/>
      <c r="J37" s="143"/>
      <c r="K37" s="122"/>
      <c r="L37" s="122"/>
      <c r="M37" s="122"/>
      <c r="N37" s="122"/>
      <c r="O37" s="122"/>
      <c r="Q37" s="140"/>
      <c r="R37" s="140"/>
      <c r="S37" s="122"/>
      <c r="T37" s="122"/>
      <c r="U37" s="122"/>
      <c r="Z37" s="250"/>
      <c r="AA37" s="2" t="s">
        <v>484</v>
      </c>
      <c r="AB37" s="2"/>
      <c r="AC37" s="250"/>
    </row>
    <row r="38" spans="1:29">
      <c r="A38" s="144"/>
      <c r="B38" s="70" t="s">
        <v>489</v>
      </c>
      <c r="C38" s="70"/>
      <c r="D38" s="5"/>
      <c r="E38" s="122"/>
      <c r="F38" s="122"/>
      <c r="G38" s="122"/>
      <c r="H38" s="122"/>
      <c r="I38" s="122"/>
      <c r="J38" s="120"/>
      <c r="K38" s="122"/>
      <c r="L38" s="122"/>
      <c r="M38" s="122"/>
      <c r="N38" s="122"/>
      <c r="O38" s="122"/>
      <c r="Q38" s="140"/>
      <c r="R38" s="140"/>
      <c r="S38" s="122"/>
      <c r="T38" s="122"/>
      <c r="U38" s="122"/>
      <c r="Z38" s="233"/>
      <c r="AA38" s="5"/>
      <c r="AB38" s="5"/>
      <c r="AC38" s="249"/>
    </row>
    <row r="39" spans="1:29">
      <c r="A39" s="122"/>
      <c r="B39" s="122"/>
      <c r="C39" s="122"/>
      <c r="D39" s="122"/>
      <c r="E39" s="122"/>
      <c r="F39" s="122"/>
      <c r="G39" s="122"/>
      <c r="H39" s="122"/>
      <c r="I39" s="122"/>
      <c r="J39" s="5"/>
      <c r="K39" s="122"/>
      <c r="L39" s="122"/>
      <c r="M39" s="122"/>
      <c r="N39" s="122"/>
      <c r="O39" s="122"/>
      <c r="Q39" s="140"/>
      <c r="R39" s="140"/>
      <c r="S39" s="122"/>
      <c r="T39" s="122"/>
      <c r="U39" s="122"/>
      <c r="Z39" s="233"/>
      <c r="AA39" s="249"/>
      <c r="AB39" s="5"/>
      <c r="AC39" s="249"/>
    </row>
    <row r="40" spans="1:29">
      <c r="Z40" s="233"/>
    </row>
  </sheetData>
  <mergeCells count="11">
    <mergeCell ref="B5:B8"/>
    <mergeCell ref="A26:B26"/>
    <mergeCell ref="A5:A8"/>
    <mergeCell ref="C5:C8"/>
    <mergeCell ref="AC5:AC9"/>
    <mergeCell ref="D5:AB6"/>
    <mergeCell ref="D7:H7"/>
    <mergeCell ref="I7:M7"/>
    <mergeCell ref="N7:R7"/>
    <mergeCell ref="S7:W7"/>
    <mergeCell ref="X7:AB7"/>
  </mergeCells>
  <printOptions horizontalCentered="1" verticalCentered="1"/>
  <pageMargins left="0" right="1" top="0" bottom="4" header="0.3" footer="0.3"/>
  <pageSetup paperSize="9" scale="30"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43"/>
  <sheetViews>
    <sheetView view="pageBreakPreview" topLeftCell="Y8" zoomScale="88" zoomScaleNormal="90" zoomScaleSheetLayoutView="90" workbookViewId="0">
      <selection activeCell="AD31" sqref="AD31"/>
    </sheetView>
  </sheetViews>
  <sheetFormatPr defaultColWidth="10" defaultRowHeight="15.6"/>
  <cols>
    <col min="1" max="1" width="4.5546875" style="665" customWidth="1"/>
    <col min="2" max="2" width="28.6640625" style="665" customWidth="1"/>
    <col min="3" max="3" width="15.109375" style="665" customWidth="1"/>
    <col min="4" max="12" width="9.44140625" style="666" customWidth="1"/>
    <col min="13" max="14" width="10.5546875" style="665" customWidth="1"/>
    <col min="15" max="15" width="9.5546875" style="665" customWidth="1"/>
    <col min="16" max="18" width="9.6640625" style="665" customWidth="1"/>
    <col min="19" max="19" width="8.88671875" style="665" customWidth="1"/>
    <col min="20" max="20" width="8" style="665" customWidth="1"/>
    <col min="21" max="21" width="8.6640625" style="665" customWidth="1"/>
    <col min="22" max="22" width="6.33203125" style="665" customWidth="1"/>
    <col min="23" max="23" width="7.6640625" style="665" customWidth="1"/>
    <col min="24" max="24" width="8.33203125" style="665" customWidth="1"/>
    <col min="25" max="25" width="10.5546875" style="665" customWidth="1"/>
    <col min="26" max="26" width="12.44140625" style="665" customWidth="1"/>
    <col min="27" max="27" width="9.5546875" style="665" customWidth="1"/>
    <col min="28" max="30" width="9.6640625" style="665" customWidth="1"/>
    <col min="31" max="31" width="8.88671875" style="665" customWidth="1"/>
    <col min="32" max="32" width="7.5546875" style="665" customWidth="1"/>
    <col min="33" max="33" width="8.6640625" style="665" customWidth="1"/>
    <col min="34" max="34" width="9" style="665" customWidth="1"/>
    <col min="35" max="35" width="7.6640625" style="665" customWidth="1"/>
    <col min="36" max="36" width="5" style="665" customWidth="1"/>
    <col min="37" max="38" width="10.5546875" style="665" customWidth="1"/>
    <col min="39" max="39" width="9.5546875" style="665" customWidth="1"/>
    <col min="40" max="42" width="9.6640625" style="665" customWidth="1"/>
    <col min="43" max="43" width="8.88671875" style="665" customWidth="1"/>
    <col min="44" max="44" width="5.88671875" style="665" customWidth="1"/>
    <col min="45" max="45" width="8.6640625" style="665" customWidth="1"/>
    <col min="46" max="46" width="4.5546875" style="665" customWidth="1"/>
    <col min="47" max="47" width="7.6640625" style="665" customWidth="1"/>
    <col min="48" max="48" width="7" style="665" customWidth="1"/>
    <col min="49" max="50" width="7.109375" style="665" customWidth="1"/>
    <col min="51" max="51" width="9.44140625" style="665" customWidth="1"/>
    <col min="52" max="52" width="7.44140625" style="665" customWidth="1"/>
    <col min="53" max="54" width="7.109375" style="665" customWidth="1"/>
    <col min="55" max="55" width="9.44140625" style="665" customWidth="1"/>
    <col min="56" max="60" width="6.44140625" style="665" customWidth="1"/>
    <col min="61" max="62" width="7.109375" style="665" customWidth="1"/>
    <col min="63" max="63" width="9.44140625" style="665" customWidth="1"/>
    <col min="64" max="68" width="6.44140625" style="665" customWidth="1"/>
    <col min="69" max="70" width="7.109375" style="665" customWidth="1"/>
    <col min="71" max="71" width="9.44140625" style="665" customWidth="1"/>
    <col min="72" max="72" width="9.109375" style="665" customWidth="1"/>
    <col min="73" max="73" width="14.109375" style="665" customWidth="1"/>
    <col min="74" max="74" width="10.44140625" style="665" customWidth="1"/>
    <col min="75" max="75" width="10.88671875" style="665" customWidth="1"/>
    <col min="76" max="76" width="10.109375" style="665" customWidth="1"/>
    <col min="77" max="77" width="6.44140625" style="665" customWidth="1"/>
    <col min="78" max="78" width="9.109375" style="665" customWidth="1"/>
    <col min="79" max="79" width="12.5546875" style="665" customWidth="1"/>
    <col min="80" max="80" width="9.33203125" style="665" customWidth="1"/>
    <col min="81" max="81" width="9.6640625" style="665" customWidth="1"/>
    <col min="82" max="82" width="9.88671875" style="665" customWidth="1"/>
    <col min="83" max="83" width="7.5546875" style="665" customWidth="1"/>
    <col min="84" max="86" width="7.44140625" style="665" customWidth="1"/>
    <col min="87" max="87" width="7" style="665" customWidth="1"/>
    <col min="88" max="88" width="11.109375" style="665" customWidth="1"/>
    <col min="89" max="89" width="7" style="665" customWidth="1"/>
    <col min="90" max="90" width="40.109375" style="665" customWidth="1"/>
    <col min="91" max="91" width="8.6640625" style="665" customWidth="1"/>
    <col min="92" max="92" width="7.6640625" style="665" customWidth="1"/>
    <col min="93" max="93" width="10" style="665"/>
    <col min="94" max="94" width="20.109375" style="665" customWidth="1"/>
    <col min="95" max="99" width="10" style="665"/>
    <col min="100" max="100" width="6" style="665" customWidth="1"/>
    <col min="101" max="102" width="9.109375" style="665" hidden="1" customWidth="1"/>
    <col min="103" max="103" width="9" style="665" hidden="1" customWidth="1"/>
    <col min="104" max="105" width="9.109375" style="665" hidden="1" customWidth="1"/>
    <col min="106" max="106" width="10" style="665"/>
    <col min="107" max="107" width="0.44140625" style="665" hidden="1" customWidth="1"/>
    <col min="108" max="108" width="9.109375" style="665" hidden="1" customWidth="1"/>
    <col min="109" max="262" width="10" style="665"/>
    <col min="263" max="263" width="6.88671875" style="665" customWidth="1"/>
    <col min="264" max="264" width="28.6640625" style="665" customWidth="1"/>
    <col min="265" max="265" width="20.33203125" style="665" customWidth="1"/>
    <col min="266" max="274" width="9.44140625" style="665" customWidth="1"/>
    <col min="275" max="276" width="10.5546875" style="665" customWidth="1"/>
    <col min="277" max="277" width="9.5546875" style="665" customWidth="1"/>
    <col min="278" max="280" width="9.6640625" style="665" customWidth="1"/>
    <col min="281" max="281" width="8.88671875" style="665" customWidth="1"/>
    <col min="282" max="282" width="4.88671875" style="665" customWidth="1"/>
    <col min="283" max="283" width="8.6640625" style="665" customWidth="1"/>
    <col min="284" max="284" width="4.5546875" style="665" customWidth="1"/>
    <col min="285" max="285" width="7.6640625" style="665" customWidth="1"/>
    <col min="286" max="286" width="5" style="665" customWidth="1"/>
    <col min="287" max="288" width="10.5546875" style="665" customWidth="1"/>
    <col min="289" max="289" width="9.5546875" style="665" customWidth="1"/>
    <col min="290" max="292" width="9.6640625" style="665" customWidth="1"/>
    <col min="293" max="293" width="8.88671875" style="665" customWidth="1"/>
    <col min="294" max="294" width="4.88671875" style="665" customWidth="1"/>
    <col min="295" max="295" width="8.6640625" style="665" customWidth="1"/>
    <col min="296" max="296" width="4.5546875" style="665" customWidth="1"/>
    <col min="297" max="297" width="7.6640625" style="665" customWidth="1"/>
    <col min="298" max="298" width="5" style="665" customWidth="1"/>
    <col min="299" max="300" width="10.5546875" style="665" customWidth="1"/>
    <col min="301" max="301" width="9.5546875" style="665" customWidth="1"/>
    <col min="302" max="304" width="9.6640625" style="665" customWidth="1"/>
    <col min="305" max="305" width="8.88671875" style="665" customWidth="1"/>
    <col min="306" max="306" width="4.88671875" style="665" customWidth="1"/>
    <col min="307" max="307" width="8.6640625" style="665" customWidth="1"/>
    <col min="308" max="308" width="4.5546875" style="665" customWidth="1"/>
    <col min="309" max="309" width="7.6640625" style="665" customWidth="1"/>
    <col min="310" max="310" width="5" style="665" customWidth="1"/>
    <col min="311" max="312" width="7.109375" style="665" customWidth="1"/>
    <col min="313" max="313" width="9.44140625" style="665" customWidth="1"/>
    <col min="314" max="314" width="6.44140625" style="665" customWidth="1"/>
    <col min="315" max="316" width="7.109375" style="665" customWidth="1"/>
    <col min="317" max="317" width="9.44140625" style="665" customWidth="1"/>
    <col min="318" max="318" width="6.44140625" style="665" customWidth="1"/>
    <col min="319" max="320" width="7.109375" style="665" customWidth="1"/>
    <col min="321" max="321" width="9.44140625" style="665" customWidth="1"/>
    <col min="322" max="322" width="6.44140625" style="665" customWidth="1"/>
    <col min="323" max="324" width="7.109375" style="665" customWidth="1"/>
    <col min="325" max="325" width="9.44140625" style="665" customWidth="1"/>
    <col min="326" max="326" width="6.44140625" style="665" customWidth="1"/>
    <col min="327" max="327" width="14.109375" style="665" customWidth="1"/>
    <col min="328" max="328" width="10.44140625" style="665" customWidth="1"/>
    <col min="329" max="329" width="10.88671875" style="665" customWidth="1"/>
    <col min="330" max="330" width="10.109375" style="665" customWidth="1"/>
    <col min="331" max="331" width="6.44140625" style="665" customWidth="1"/>
    <col min="332" max="332" width="10.6640625" style="665" customWidth="1"/>
    <col min="333" max="333" width="13.109375" style="665" customWidth="1"/>
    <col min="334" max="336" width="11" style="665" customWidth="1"/>
    <col min="337" max="518" width="10" style="665"/>
    <col min="519" max="519" width="6.88671875" style="665" customWidth="1"/>
    <col min="520" max="520" width="28.6640625" style="665" customWidth="1"/>
    <col min="521" max="521" width="20.33203125" style="665" customWidth="1"/>
    <col min="522" max="530" width="9.44140625" style="665" customWidth="1"/>
    <col min="531" max="532" width="10.5546875" style="665" customWidth="1"/>
    <col min="533" max="533" width="9.5546875" style="665" customWidth="1"/>
    <col min="534" max="536" width="9.6640625" style="665" customWidth="1"/>
    <col min="537" max="537" width="8.88671875" style="665" customWidth="1"/>
    <col min="538" max="538" width="4.88671875" style="665" customWidth="1"/>
    <col min="539" max="539" width="8.6640625" style="665" customWidth="1"/>
    <col min="540" max="540" width="4.5546875" style="665" customWidth="1"/>
    <col min="541" max="541" width="7.6640625" style="665" customWidth="1"/>
    <col min="542" max="542" width="5" style="665" customWidth="1"/>
    <col min="543" max="544" width="10.5546875" style="665" customWidth="1"/>
    <col min="545" max="545" width="9.5546875" style="665" customWidth="1"/>
    <col min="546" max="548" width="9.6640625" style="665" customWidth="1"/>
    <col min="549" max="549" width="8.88671875" style="665" customWidth="1"/>
    <col min="550" max="550" width="4.88671875" style="665" customWidth="1"/>
    <col min="551" max="551" width="8.6640625" style="665" customWidth="1"/>
    <col min="552" max="552" width="4.5546875" style="665" customWidth="1"/>
    <col min="553" max="553" width="7.6640625" style="665" customWidth="1"/>
    <col min="554" max="554" width="5" style="665" customWidth="1"/>
    <col min="555" max="556" width="10.5546875" style="665" customWidth="1"/>
    <col min="557" max="557" width="9.5546875" style="665" customWidth="1"/>
    <col min="558" max="560" width="9.6640625" style="665" customWidth="1"/>
    <col min="561" max="561" width="8.88671875" style="665" customWidth="1"/>
    <col min="562" max="562" width="4.88671875" style="665" customWidth="1"/>
    <col min="563" max="563" width="8.6640625" style="665" customWidth="1"/>
    <col min="564" max="564" width="4.5546875" style="665" customWidth="1"/>
    <col min="565" max="565" width="7.6640625" style="665" customWidth="1"/>
    <col min="566" max="566" width="5" style="665" customWidth="1"/>
    <col min="567" max="568" width="7.109375" style="665" customWidth="1"/>
    <col min="569" max="569" width="9.44140625" style="665" customWidth="1"/>
    <col min="570" max="570" width="6.44140625" style="665" customWidth="1"/>
    <col min="571" max="572" width="7.109375" style="665" customWidth="1"/>
    <col min="573" max="573" width="9.44140625" style="665" customWidth="1"/>
    <col min="574" max="574" width="6.44140625" style="665" customWidth="1"/>
    <col min="575" max="576" width="7.109375" style="665" customWidth="1"/>
    <col min="577" max="577" width="9.44140625" style="665" customWidth="1"/>
    <col min="578" max="578" width="6.44140625" style="665" customWidth="1"/>
    <col min="579" max="580" width="7.109375" style="665" customWidth="1"/>
    <col min="581" max="581" width="9.44140625" style="665" customWidth="1"/>
    <col min="582" max="582" width="6.44140625" style="665" customWidth="1"/>
    <col min="583" max="583" width="14.109375" style="665" customWidth="1"/>
    <col min="584" max="584" width="10.44140625" style="665" customWidth="1"/>
    <col min="585" max="585" width="10.88671875" style="665" customWidth="1"/>
    <col min="586" max="586" width="10.109375" style="665" customWidth="1"/>
    <col min="587" max="587" width="6.44140625" style="665" customWidth="1"/>
    <col min="588" max="588" width="10.6640625" style="665" customWidth="1"/>
    <col min="589" max="589" width="13.109375" style="665" customWidth="1"/>
    <col min="590" max="592" width="11" style="665" customWidth="1"/>
    <col min="593" max="774" width="10" style="665"/>
    <col min="775" max="775" width="6.88671875" style="665" customWidth="1"/>
    <col min="776" max="776" width="28.6640625" style="665" customWidth="1"/>
    <col min="777" max="777" width="20.33203125" style="665" customWidth="1"/>
    <col min="778" max="786" width="9.44140625" style="665" customWidth="1"/>
    <col min="787" max="788" width="10.5546875" style="665" customWidth="1"/>
    <col min="789" max="789" width="9.5546875" style="665" customWidth="1"/>
    <col min="790" max="792" width="9.6640625" style="665" customWidth="1"/>
    <col min="793" max="793" width="8.88671875" style="665" customWidth="1"/>
    <col min="794" max="794" width="4.88671875" style="665" customWidth="1"/>
    <col min="795" max="795" width="8.6640625" style="665" customWidth="1"/>
    <col min="796" max="796" width="4.5546875" style="665" customWidth="1"/>
    <col min="797" max="797" width="7.6640625" style="665" customWidth="1"/>
    <col min="798" max="798" width="5" style="665" customWidth="1"/>
    <col min="799" max="800" width="10.5546875" style="665" customWidth="1"/>
    <col min="801" max="801" width="9.5546875" style="665" customWidth="1"/>
    <col min="802" max="804" width="9.6640625" style="665" customWidth="1"/>
    <col min="805" max="805" width="8.88671875" style="665" customWidth="1"/>
    <col min="806" max="806" width="4.88671875" style="665" customWidth="1"/>
    <col min="807" max="807" width="8.6640625" style="665" customWidth="1"/>
    <col min="808" max="808" width="4.5546875" style="665" customWidth="1"/>
    <col min="809" max="809" width="7.6640625" style="665" customWidth="1"/>
    <col min="810" max="810" width="5" style="665" customWidth="1"/>
    <col min="811" max="812" width="10.5546875" style="665" customWidth="1"/>
    <col min="813" max="813" width="9.5546875" style="665" customWidth="1"/>
    <col min="814" max="816" width="9.6640625" style="665" customWidth="1"/>
    <col min="817" max="817" width="8.88671875" style="665" customWidth="1"/>
    <col min="818" max="818" width="4.88671875" style="665" customWidth="1"/>
    <col min="819" max="819" width="8.6640625" style="665" customWidth="1"/>
    <col min="820" max="820" width="4.5546875" style="665" customWidth="1"/>
    <col min="821" max="821" width="7.6640625" style="665" customWidth="1"/>
    <col min="822" max="822" width="5" style="665" customWidth="1"/>
    <col min="823" max="824" width="7.109375" style="665" customWidth="1"/>
    <col min="825" max="825" width="9.44140625" style="665" customWidth="1"/>
    <col min="826" max="826" width="6.44140625" style="665" customWidth="1"/>
    <col min="827" max="828" width="7.109375" style="665" customWidth="1"/>
    <col min="829" max="829" width="9.44140625" style="665" customWidth="1"/>
    <col min="830" max="830" width="6.44140625" style="665" customWidth="1"/>
    <col min="831" max="832" width="7.109375" style="665" customWidth="1"/>
    <col min="833" max="833" width="9.44140625" style="665" customWidth="1"/>
    <col min="834" max="834" width="6.44140625" style="665" customWidth="1"/>
    <col min="835" max="836" width="7.109375" style="665" customWidth="1"/>
    <col min="837" max="837" width="9.44140625" style="665" customWidth="1"/>
    <col min="838" max="838" width="6.44140625" style="665" customWidth="1"/>
    <col min="839" max="839" width="14.109375" style="665" customWidth="1"/>
    <col min="840" max="840" width="10.44140625" style="665" customWidth="1"/>
    <col min="841" max="841" width="10.88671875" style="665" customWidth="1"/>
    <col min="842" max="842" width="10.109375" style="665" customWidth="1"/>
    <col min="843" max="843" width="6.44140625" style="665" customWidth="1"/>
    <col min="844" max="844" width="10.6640625" style="665" customWidth="1"/>
    <col min="845" max="845" width="13.109375" style="665" customWidth="1"/>
    <col min="846" max="848" width="11" style="665" customWidth="1"/>
    <col min="849" max="1030" width="10" style="665"/>
    <col min="1031" max="1031" width="6.88671875" style="665" customWidth="1"/>
    <col min="1032" max="1032" width="28.6640625" style="665" customWidth="1"/>
    <col min="1033" max="1033" width="20.33203125" style="665" customWidth="1"/>
    <col min="1034" max="1042" width="9.44140625" style="665" customWidth="1"/>
    <col min="1043" max="1044" width="10.5546875" style="665" customWidth="1"/>
    <col min="1045" max="1045" width="9.5546875" style="665" customWidth="1"/>
    <col min="1046" max="1048" width="9.6640625" style="665" customWidth="1"/>
    <col min="1049" max="1049" width="8.88671875" style="665" customWidth="1"/>
    <col min="1050" max="1050" width="4.88671875" style="665" customWidth="1"/>
    <col min="1051" max="1051" width="8.6640625" style="665" customWidth="1"/>
    <col min="1052" max="1052" width="4.5546875" style="665" customWidth="1"/>
    <col min="1053" max="1053" width="7.6640625" style="665" customWidth="1"/>
    <col min="1054" max="1054" width="5" style="665" customWidth="1"/>
    <col min="1055" max="1056" width="10.5546875" style="665" customWidth="1"/>
    <col min="1057" max="1057" width="9.5546875" style="665" customWidth="1"/>
    <col min="1058" max="1060" width="9.6640625" style="665" customWidth="1"/>
    <col min="1061" max="1061" width="8.88671875" style="665" customWidth="1"/>
    <col min="1062" max="1062" width="4.88671875" style="665" customWidth="1"/>
    <col min="1063" max="1063" width="8.6640625" style="665" customWidth="1"/>
    <col min="1064" max="1064" width="4.5546875" style="665" customWidth="1"/>
    <col min="1065" max="1065" width="7.6640625" style="665" customWidth="1"/>
    <col min="1066" max="1066" width="5" style="665" customWidth="1"/>
    <col min="1067" max="1068" width="10.5546875" style="665" customWidth="1"/>
    <col min="1069" max="1069" width="9.5546875" style="665" customWidth="1"/>
    <col min="1070" max="1072" width="9.6640625" style="665" customWidth="1"/>
    <col min="1073" max="1073" width="8.88671875" style="665" customWidth="1"/>
    <col min="1074" max="1074" width="4.88671875" style="665" customWidth="1"/>
    <col min="1075" max="1075" width="8.6640625" style="665" customWidth="1"/>
    <col min="1076" max="1076" width="4.5546875" style="665" customWidth="1"/>
    <col min="1077" max="1077" width="7.6640625" style="665" customWidth="1"/>
    <col min="1078" max="1078" width="5" style="665" customWidth="1"/>
    <col min="1079" max="1080" width="7.109375" style="665" customWidth="1"/>
    <col min="1081" max="1081" width="9.44140625" style="665" customWidth="1"/>
    <col min="1082" max="1082" width="6.44140625" style="665" customWidth="1"/>
    <col min="1083" max="1084" width="7.109375" style="665" customWidth="1"/>
    <col min="1085" max="1085" width="9.44140625" style="665" customWidth="1"/>
    <col min="1086" max="1086" width="6.44140625" style="665" customWidth="1"/>
    <col min="1087" max="1088" width="7.109375" style="665" customWidth="1"/>
    <col min="1089" max="1089" width="9.44140625" style="665" customWidth="1"/>
    <col min="1090" max="1090" width="6.44140625" style="665" customWidth="1"/>
    <col min="1091" max="1092" width="7.109375" style="665" customWidth="1"/>
    <col min="1093" max="1093" width="9.44140625" style="665" customWidth="1"/>
    <col min="1094" max="1094" width="6.44140625" style="665" customWidth="1"/>
    <col min="1095" max="1095" width="14.109375" style="665" customWidth="1"/>
    <col min="1096" max="1096" width="10.44140625" style="665" customWidth="1"/>
    <col min="1097" max="1097" width="10.88671875" style="665" customWidth="1"/>
    <col min="1098" max="1098" width="10.109375" style="665" customWidth="1"/>
    <col min="1099" max="1099" width="6.44140625" style="665" customWidth="1"/>
    <col min="1100" max="1100" width="10.6640625" style="665" customWidth="1"/>
    <col min="1101" max="1101" width="13.109375" style="665" customWidth="1"/>
    <col min="1102" max="1104" width="11" style="665" customWidth="1"/>
    <col min="1105" max="1286" width="10" style="665"/>
    <col min="1287" max="1287" width="6.88671875" style="665" customWidth="1"/>
    <col min="1288" max="1288" width="28.6640625" style="665" customWidth="1"/>
    <col min="1289" max="1289" width="20.33203125" style="665" customWidth="1"/>
    <col min="1290" max="1298" width="9.44140625" style="665" customWidth="1"/>
    <col min="1299" max="1300" width="10.5546875" style="665" customWidth="1"/>
    <col min="1301" max="1301" width="9.5546875" style="665" customWidth="1"/>
    <col min="1302" max="1304" width="9.6640625" style="665" customWidth="1"/>
    <col min="1305" max="1305" width="8.88671875" style="665" customWidth="1"/>
    <col min="1306" max="1306" width="4.88671875" style="665" customWidth="1"/>
    <col min="1307" max="1307" width="8.6640625" style="665" customWidth="1"/>
    <col min="1308" max="1308" width="4.5546875" style="665" customWidth="1"/>
    <col min="1309" max="1309" width="7.6640625" style="665" customWidth="1"/>
    <col min="1310" max="1310" width="5" style="665" customWidth="1"/>
    <col min="1311" max="1312" width="10.5546875" style="665" customWidth="1"/>
    <col min="1313" max="1313" width="9.5546875" style="665" customWidth="1"/>
    <col min="1314" max="1316" width="9.6640625" style="665" customWidth="1"/>
    <col min="1317" max="1317" width="8.88671875" style="665" customWidth="1"/>
    <col min="1318" max="1318" width="4.88671875" style="665" customWidth="1"/>
    <col min="1319" max="1319" width="8.6640625" style="665" customWidth="1"/>
    <col min="1320" max="1320" width="4.5546875" style="665" customWidth="1"/>
    <col min="1321" max="1321" width="7.6640625" style="665" customWidth="1"/>
    <col min="1322" max="1322" width="5" style="665" customWidth="1"/>
    <col min="1323" max="1324" width="10.5546875" style="665" customWidth="1"/>
    <col min="1325" max="1325" width="9.5546875" style="665" customWidth="1"/>
    <col min="1326" max="1328" width="9.6640625" style="665" customWidth="1"/>
    <col min="1329" max="1329" width="8.88671875" style="665" customWidth="1"/>
    <col min="1330" max="1330" width="4.88671875" style="665" customWidth="1"/>
    <col min="1331" max="1331" width="8.6640625" style="665" customWidth="1"/>
    <col min="1332" max="1332" width="4.5546875" style="665" customWidth="1"/>
    <col min="1333" max="1333" width="7.6640625" style="665" customWidth="1"/>
    <col min="1334" max="1334" width="5" style="665" customWidth="1"/>
    <col min="1335" max="1336" width="7.109375" style="665" customWidth="1"/>
    <col min="1337" max="1337" width="9.44140625" style="665" customWidth="1"/>
    <col min="1338" max="1338" width="6.44140625" style="665" customWidth="1"/>
    <col min="1339" max="1340" width="7.109375" style="665" customWidth="1"/>
    <col min="1341" max="1341" width="9.44140625" style="665" customWidth="1"/>
    <col min="1342" max="1342" width="6.44140625" style="665" customWidth="1"/>
    <col min="1343" max="1344" width="7.109375" style="665" customWidth="1"/>
    <col min="1345" max="1345" width="9.44140625" style="665" customWidth="1"/>
    <col min="1346" max="1346" width="6.44140625" style="665" customWidth="1"/>
    <col min="1347" max="1348" width="7.109375" style="665" customWidth="1"/>
    <col min="1349" max="1349" width="9.44140625" style="665" customWidth="1"/>
    <col min="1350" max="1350" width="6.44140625" style="665" customWidth="1"/>
    <col min="1351" max="1351" width="14.109375" style="665" customWidth="1"/>
    <col min="1352" max="1352" width="10.44140625" style="665" customWidth="1"/>
    <col min="1353" max="1353" width="10.88671875" style="665" customWidth="1"/>
    <col min="1354" max="1354" width="10.109375" style="665" customWidth="1"/>
    <col min="1355" max="1355" width="6.44140625" style="665" customWidth="1"/>
    <col min="1356" max="1356" width="10.6640625" style="665" customWidth="1"/>
    <col min="1357" max="1357" width="13.109375" style="665" customWidth="1"/>
    <col min="1358" max="1360" width="11" style="665" customWidth="1"/>
    <col min="1361" max="1542" width="10" style="665"/>
    <col min="1543" max="1543" width="6.88671875" style="665" customWidth="1"/>
    <col min="1544" max="1544" width="28.6640625" style="665" customWidth="1"/>
    <col min="1545" max="1545" width="20.33203125" style="665" customWidth="1"/>
    <col min="1546" max="1554" width="9.44140625" style="665" customWidth="1"/>
    <col min="1555" max="1556" width="10.5546875" style="665" customWidth="1"/>
    <col min="1557" max="1557" width="9.5546875" style="665" customWidth="1"/>
    <col min="1558" max="1560" width="9.6640625" style="665" customWidth="1"/>
    <col min="1561" max="1561" width="8.88671875" style="665" customWidth="1"/>
    <col min="1562" max="1562" width="4.88671875" style="665" customWidth="1"/>
    <col min="1563" max="1563" width="8.6640625" style="665" customWidth="1"/>
    <col min="1564" max="1564" width="4.5546875" style="665" customWidth="1"/>
    <col min="1565" max="1565" width="7.6640625" style="665" customWidth="1"/>
    <col min="1566" max="1566" width="5" style="665" customWidth="1"/>
    <col min="1567" max="1568" width="10.5546875" style="665" customWidth="1"/>
    <col min="1569" max="1569" width="9.5546875" style="665" customWidth="1"/>
    <col min="1570" max="1572" width="9.6640625" style="665" customWidth="1"/>
    <col min="1573" max="1573" width="8.88671875" style="665" customWidth="1"/>
    <col min="1574" max="1574" width="4.88671875" style="665" customWidth="1"/>
    <col min="1575" max="1575" width="8.6640625" style="665" customWidth="1"/>
    <col min="1576" max="1576" width="4.5546875" style="665" customWidth="1"/>
    <col min="1577" max="1577" width="7.6640625" style="665" customWidth="1"/>
    <col min="1578" max="1578" width="5" style="665" customWidth="1"/>
    <col min="1579" max="1580" width="10.5546875" style="665" customWidth="1"/>
    <col min="1581" max="1581" width="9.5546875" style="665" customWidth="1"/>
    <col min="1582" max="1584" width="9.6640625" style="665" customWidth="1"/>
    <col min="1585" max="1585" width="8.88671875" style="665" customWidth="1"/>
    <col min="1586" max="1586" width="4.88671875" style="665" customWidth="1"/>
    <col min="1587" max="1587" width="8.6640625" style="665" customWidth="1"/>
    <col min="1588" max="1588" width="4.5546875" style="665" customWidth="1"/>
    <col min="1589" max="1589" width="7.6640625" style="665" customWidth="1"/>
    <col min="1590" max="1590" width="5" style="665" customWidth="1"/>
    <col min="1591" max="1592" width="7.109375" style="665" customWidth="1"/>
    <col min="1593" max="1593" width="9.44140625" style="665" customWidth="1"/>
    <col min="1594" max="1594" width="6.44140625" style="665" customWidth="1"/>
    <col min="1595" max="1596" width="7.109375" style="665" customWidth="1"/>
    <col min="1597" max="1597" width="9.44140625" style="665" customWidth="1"/>
    <col min="1598" max="1598" width="6.44140625" style="665" customWidth="1"/>
    <col min="1599" max="1600" width="7.109375" style="665" customWidth="1"/>
    <col min="1601" max="1601" width="9.44140625" style="665" customWidth="1"/>
    <col min="1602" max="1602" width="6.44140625" style="665" customWidth="1"/>
    <col min="1603" max="1604" width="7.109375" style="665" customWidth="1"/>
    <col min="1605" max="1605" width="9.44140625" style="665" customWidth="1"/>
    <col min="1606" max="1606" width="6.44140625" style="665" customWidth="1"/>
    <col min="1607" max="1607" width="14.109375" style="665" customWidth="1"/>
    <col min="1608" max="1608" width="10.44140625" style="665" customWidth="1"/>
    <col min="1609" max="1609" width="10.88671875" style="665" customWidth="1"/>
    <col min="1610" max="1610" width="10.109375" style="665" customWidth="1"/>
    <col min="1611" max="1611" width="6.44140625" style="665" customWidth="1"/>
    <col min="1612" max="1612" width="10.6640625" style="665" customWidth="1"/>
    <col min="1613" max="1613" width="13.109375" style="665" customWidth="1"/>
    <col min="1614" max="1616" width="11" style="665" customWidth="1"/>
    <col min="1617" max="1798" width="10" style="665"/>
    <col min="1799" max="1799" width="6.88671875" style="665" customWidth="1"/>
    <col min="1800" max="1800" width="28.6640625" style="665" customWidth="1"/>
    <col min="1801" max="1801" width="20.33203125" style="665" customWidth="1"/>
    <col min="1802" max="1810" width="9.44140625" style="665" customWidth="1"/>
    <col min="1811" max="1812" width="10.5546875" style="665" customWidth="1"/>
    <col min="1813" max="1813" width="9.5546875" style="665" customWidth="1"/>
    <col min="1814" max="1816" width="9.6640625" style="665" customWidth="1"/>
    <col min="1817" max="1817" width="8.88671875" style="665" customWidth="1"/>
    <col min="1818" max="1818" width="4.88671875" style="665" customWidth="1"/>
    <col min="1819" max="1819" width="8.6640625" style="665" customWidth="1"/>
    <col min="1820" max="1820" width="4.5546875" style="665" customWidth="1"/>
    <col min="1821" max="1821" width="7.6640625" style="665" customWidth="1"/>
    <col min="1822" max="1822" width="5" style="665" customWidth="1"/>
    <col min="1823" max="1824" width="10.5546875" style="665" customWidth="1"/>
    <col min="1825" max="1825" width="9.5546875" style="665" customWidth="1"/>
    <col min="1826" max="1828" width="9.6640625" style="665" customWidth="1"/>
    <col min="1829" max="1829" width="8.88671875" style="665" customWidth="1"/>
    <col min="1830" max="1830" width="4.88671875" style="665" customWidth="1"/>
    <col min="1831" max="1831" width="8.6640625" style="665" customWidth="1"/>
    <col min="1832" max="1832" width="4.5546875" style="665" customWidth="1"/>
    <col min="1833" max="1833" width="7.6640625" style="665" customWidth="1"/>
    <col min="1834" max="1834" width="5" style="665" customWidth="1"/>
    <col min="1835" max="1836" width="10.5546875" style="665" customWidth="1"/>
    <col min="1837" max="1837" width="9.5546875" style="665" customWidth="1"/>
    <col min="1838" max="1840" width="9.6640625" style="665" customWidth="1"/>
    <col min="1841" max="1841" width="8.88671875" style="665" customWidth="1"/>
    <col min="1842" max="1842" width="4.88671875" style="665" customWidth="1"/>
    <col min="1843" max="1843" width="8.6640625" style="665" customWidth="1"/>
    <col min="1844" max="1844" width="4.5546875" style="665" customWidth="1"/>
    <col min="1845" max="1845" width="7.6640625" style="665" customWidth="1"/>
    <col min="1846" max="1846" width="5" style="665" customWidth="1"/>
    <col min="1847" max="1848" width="7.109375" style="665" customWidth="1"/>
    <col min="1849" max="1849" width="9.44140625" style="665" customWidth="1"/>
    <col min="1850" max="1850" width="6.44140625" style="665" customWidth="1"/>
    <col min="1851" max="1852" width="7.109375" style="665" customWidth="1"/>
    <col min="1853" max="1853" width="9.44140625" style="665" customWidth="1"/>
    <col min="1854" max="1854" width="6.44140625" style="665" customWidth="1"/>
    <col min="1855" max="1856" width="7.109375" style="665" customWidth="1"/>
    <col min="1857" max="1857" width="9.44140625" style="665" customWidth="1"/>
    <col min="1858" max="1858" width="6.44140625" style="665" customWidth="1"/>
    <col min="1859" max="1860" width="7.109375" style="665" customWidth="1"/>
    <col min="1861" max="1861" width="9.44140625" style="665" customWidth="1"/>
    <col min="1862" max="1862" width="6.44140625" style="665" customWidth="1"/>
    <col min="1863" max="1863" width="14.109375" style="665" customWidth="1"/>
    <col min="1864" max="1864" width="10.44140625" style="665" customWidth="1"/>
    <col min="1865" max="1865" width="10.88671875" style="665" customWidth="1"/>
    <col min="1866" max="1866" width="10.109375" style="665" customWidth="1"/>
    <col min="1867" max="1867" width="6.44140625" style="665" customWidth="1"/>
    <col min="1868" max="1868" width="10.6640625" style="665" customWidth="1"/>
    <col min="1869" max="1869" width="13.109375" style="665" customWidth="1"/>
    <col min="1870" max="1872" width="11" style="665" customWidth="1"/>
    <col min="1873" max="2054" width="10" style="665"/>
    <col min="2055" max="2055" width="6.88671875" style="665" customWidth="1"/>
    <col min="2056" max="2056" width="28.6640625" style="665" customWidth="1"/>
    <col min="2057" max="2057" width="20.33203125" style="665" customWidth="1"/>
    <col min="2058" max="2066" width="9.44140625" style="665" customWidth="1"/>
    <col min="2067" max="2068" width="10.5546875" style="665" customWidth="1"/>
    <col min="2069" max="2069" width="9.5546875" style="665" customWidth="1"/>
    <col min="2070" max="2072" width="9.6640625" style="665" customWidth="1"/>
    <col min="2073" max="2073" width="8.88671875" style="665" customWidth="1"/>
    <col min="2074" max="2074" width="4.88671875" style="665" customWidth="1"/>
    <col min="2075" max="2075" width="8.6640625" style="665" customWidth="1"/>
    <col min="2076" max="2076" width="4.5546875" style="665" customWidth="1"/>
    <col min="2077" max="2077" width="7.6640625" style="665" customWidth="1"/>
    <col min="2078" max="2078" width="5" style="665" customWidth="1"/>
    <col min="2079" max="2080" width="10.5546875" style="665" customWidth="1"/>
    <col min="2081" max="2081" width="9.5546875" style="665" customWidth="1"/>
    <col min="2082" max="2084" width="9.6640625" style="665" customWidth="1"/>
    <col min="2085" max="2085" width="8.88671875" style="665" customWidth="1"/>
    <col min="2086" max="2086" width="4.88671875" style="665" customWidth="1"/>
    <col min="2087" max="2087" width="8.6640625" style="665" customWidth="1"/>
    <col min="2088" max="2088" width="4.5546875" style="665" customWidth="1"/>
    <col min="2089" max="2089" width="7.6640625" style="665" customWidth="1"/>
    <col min="2090" max="2090" width="5" style="665" customWidth="1"/>
    <col min="2091" max="2092" width="10.5546875" style="665" customWidth="1"/>
    <col min="2093" max="2093" width="9.5546875" style="665" customWidth="1"/>
    <col min="2094" max="2096" width="9.6640625" style="665" customWidth="1"/>
    <col min="2097" max="2097" width="8.88671875" style="665" customWidth="1"/>
    <col min="2098" max="2098" width="4.88671875" style="665" customWidth="1"/>
    <col min="2099" max="2099" width="8.6640625" style="665" customWidth="1"/>
    <col min="2100" max="2100" width="4.5546875" style="665" customWidth="1"/>
    <col min="2101" max="2101" width="7.6640625" style="665" customWidth="1"/>
    <col min="2102" max="2102" width="5" style="665" customWidth="1"/>
    <col min="2103" max="2104" width="7.109375" style="665" customWidth="1"/>
    <col min="2105" max="2105" width="9.44140625" style="665" customWidth="1"/>
    <col min="2106" max="2106" width="6.44140625" style="665" customWidth="1"/>
    <col min="2107" max="2108" width="7.109375" style="665" customWidth="1"/>
    <col min="2109" max="2109" width="9.44140625" style="665" customWidth="1"/>
    <col min="2110" max="2110" width="6.44140625" style="665" customWidth="1"/>
    <col min="2111" max="2112" width="7.109375" style="665" customWidth="1"/>
    <col min="2113" max="2113" width="9.44140625" style="665" customWidth="1"/>
    <col min="2114" max="2114" width="6.44140625" style="665" customWidth="1"/>
    <col min="2115" max="2116" width="7.109375" style="665" customWidth="1"/>
    <col min="2117" max="2117" width="9.44140625" style="665" customWidth="1"/>
    <col min="2118" max="2118" width="6.44140625" style="665" customWidth="1"/>
    <col min="2119" max="2119" width="14.109375" style="665" customWidth="1"/>
    <col min="2120" max="2120" width="10.44140625" style="665" customWidth="1"/>
    <col min="2121" max="2121" width="10.88671875" style="665" customWidth="1"/>
    <col min="2122" max="2122" width="10.109375" style="665" customWidth="1"/>
    <col min="2123" max="2123" width="6.44140625" style="665" customWidth="1"/>
    <col min="2124" max="2124" width="10.6640625" style="665" customWidth="1"/>
    <col min="2125" max="2125" width="13.109375" style="665" customWidth="1"/>
    <col min="2126" max="2128" width="11" style="665" customWidth="1"/>
    <col min="2129" max="2310" width="10" style="665"/>
    <col min="2311" max="2311" width="6.88671875" style="665" customWidth="1"/>
    <col min="2312" max="2312" width="28.6640625" style="665" customWidth="1"/>
    <col min="2313" max="2313" width="20.33203125" style="665" customWidth="1"/>
    <col min="2314" max="2322" width="9.44140625" style="665" customWidth="1"/>
    <col min="2323" max="2324" width="10.5546875" style="665" customWidth="1"/>
    <col min="2325" max="2325" width="9.5546875" style="665" customWidth="1"/>
    <col min="2326" max="2328" width="9.6640625" style="665" customWidth="1"/>
    <col min="2329" max="2329" width="8.88671875" style="665" customWidth="1"/>
    <col min="2330" max="2330" width="4.88671875" style="665" customWidth="1"/>
    <col min="2331" max="2331" width="8.6640625" style="665" customWidth="1"/>
    <col min="2332" max="2332" width="4.5546875" style="665" customWidth="1"/>
    <col min="2333" max="2333" width="7.6640625" style="665" customWidth="1"/>
    <col min="2334" max="2334" width="5" style="665" customWidth="1"/>
    <col min="2335" max="2336" width="10.5546875" style="665" customWidth="1"/>
    <col min="2337" max="2337" width="9.5546875" style="665" customWidth="1"/>
    <col min="2338" max="2340" width="9.6640625" style="665" customWidth="1"/>
    <col min="2341" max="2341" width="8.88671875" style="665" customWidth="1"/>
    <col min="2342" max="2342" width="4.88671875" style="665" customWidth="1"/>
    <col min="2343" max="2343" width="8.6640625" style="665" customWidth="1"/>
    <col min="2344" max="2344" width="4.5546875" style="665" customWidth="1"/>
    <col min="2345" max="2345" width="7.6640625" style="665" customWidth="1"/>
    <col min="2346" max="2346" width="5" style="665" customWidth="1"/>
    <col min="2347" max="2348" width="10.5546875" style="665" customWidth="1"/>
    <col min="2349" max="2349" width="9.5546875" style="665" customWidth="1"/>
    <col min="2350" max="2352" width="9.6640625" style="665" customWidth="1"/>
    <col min="2353" max="2353" width="8.88671875" style="665" customWidth="1"/>
    <col min="2354" max="2354" width="4.88671875" style="665" customWidth="1"/>
    <col min="2355" max="2355" width="8.6640625" style="665" customWidth="1"/>
    <col min="2356" max="2356" width="4.5546875" style="665" customWidth="1"/>
    <col min="2357" max="2357" width="7.6640625" style="665" customWidth="1"/>
    <col min="2358" max="2358" width="5" style="665" customWidth="1"/>
    <col min="2359" max="2360" width="7.109375" style="665" customWidth="1"/>
    <col min="2361" max="2361" width="9.44140625" style="665" customWidth="1"/>
    <col min="2362" max="2362" width="6.44140625" style="665" customWidth="1"/>
    <col min="2363" max="2364" width="7.109375" style="665" customWidth="1"/>
    <col min="2365" max="2365" width="9.44140625" style="665" customWidth="1"/>
    <col min="2366" max="2366" width="6.44140625" style="665" customWidth="1"/>
    <col min="2367" max="2368" width="7.109375" style="665" customWidth="1"/>
    <col min="2369" max="2369" width="9.44140625" style="665" customWidth="1"/>
    <col min="2370" max="2370" width="6.44140625" style="665" customWidth="1"/>
    <col min="2371" max="2372" width="7.109375" style="665" customWidth="1"/>
    <col min="2373" max="2373" width="9.44140625" style="665" customWidth="1"/>
    <col min="2374" max="2374" width="6.44140625" style="665" customWidth="1"/>
    <col min="2375" max="2375" width="14.109375" style="665" customWidth="1"/>
    <col min="2376" max="2376" width="10.44140625" style="665" customWidth="1"/>
    <col min="2377" max="2377" width="10.88671875" style="665" customWidth="1"/>
    <col min="2378" max="2378" width="10.109375" style="665" customWidth="1"/>
    <col min="2379" max="2379" width="6.44140625" style="665" customWidth="1"/>
    <col min="2380" max="2380" width="10.6640625" style="665" customWidth="1"/>
    <col min="2381" max="2381" width="13.109375" style="665" customWidth="1"/>
    <col min="2382" max="2384" width="11" style="665" customWidth="1"/>
    <col min="2385" max="2566" width="10" style="665"/>
    <col min="2567" max="2567" width="6.88671875" style="665" customWidth="1"/>
    <col min="2568" max="2568" width="28.6640625" style="665" customWidth="1"/>
    <col min="2569" max="2569" width="20.33203125" style="665" customWidth="1"/>
    <col min="2570" max="2578" width="9.44140625" style="665" customWidth="1"/>
    <col min="2579" max="2580" width="10.5546875" style="665" customWidth="1"/>
    <col min="2581" max="2581" width="9.5546875" style="665" customWidth="1"/>
    <col min="2582" max="2584" width="9.6640625" style="665" customWidth="1"/>
    <col min="2585" max="2585" width="8.88671875" style="665" customWidth="1"/>
    <col min="2586" max="2586" width="4.88671875" style="665" customWidth="1"/>
    <col min="2587" max="2587" width="8.6640625" style="665" customWidth="1"/>
    <col min="2588" max="2588" width="4.5546875" style="665" customWidth="1"/>
    <col min="2589" max="2589" width="7.6640625" style="665" customWidth="1"/>
    <col min="2590" max="2590" width="5" style="665" customWidth="1"/>
    <col min="2591" max="2592" width="10.5546875" style="665" customWidth="1"/>
    <col min="2593" max="2593" width="9.5546875" style="665" customWidth="1"/>
    <col min="2594" max="2596" width="9.6640625" style="665" customWidth="1"/>
    <col min="2597" max="2597" width="8.88671875" style="665" customWidth="1"/>
    <col min="2598" max="2598" width="4.88671875" style="665" customWidth="1"/>
    <col min="2599" max="2599" width="8.6640625" style="665" customWidth="1"/>
    <col min="2600" max="2600" width="4.5546875" style="665" customWidth="1"/>
    <col min="2601" max="2601" width="7.6640625" style="665" customWidth="1"/>
    <col min="2602" max="2602" width="5" style="665" customWidth="1"/>
    <col min="2603" max="2604" width="10.5546875" style="665" customWidth="1"/>
    <col min="2605" max="2605" width="9.5546875" style="665" customWidth="1"/>
    <col min="2606" max="2608" width="9.6640625" style="665" customWidth="1"/>
    <col min="2609" max="2609" width="8.88671875" style="665" customWidth="1"/>
    <col min="2610" max="2610" width="4.88671875" style="665" customWidth="1"/>
    <col min="2611" max="2611" width="8.6640625" style="665" customWidth="1"/>
    <col min="2612" max="2612" width="4.5546875" style="665" customWidth="1"/>
    <col min="2613" max="2613" width="7.6640625" style="665" customWidth="1"/>
    <col min="2614" max="2614" width="5" style="665" customWidth="1"/>
    <col min="2615" max="2616" width="7.109375" style="665" customWidth="1"/>
    <col min="2617" max="2617" width="9.44140625" style="665" customWidth="1"/>
    <col min="2618" max="2618" width="6.44140625" style="665" customWidth="1"/>
    <col min="2619" max="2620" width="7.109375" style="665" customWidth="1"/>
    <col min="2621" max="2621" width="9.44140625" style="665" customWidth="1"/>
    <col min="2622" max="2622" width="6.44140625" style="665" customWidth="1"/>
    <col min="2623" max="2624" width="7.109375" style="665" customWidth="1"/>
    <col min="2625" max="2625" width="9.44140625" style="665" customWidth="1"/>
    <col min="2626" max="2626" width="6.44140625" style="665" customWidth="1"/>
    <col min="2627" max="2628" width="7.109375" style="665" customWidth="1"/>
    <col min="2629" max="2629" width="9.44140625" style="665" customWidth="1"/>
    <col min="2630" max="2630" width="6.44140625" style="665" customWidth="1"/>
    <col min="2631" max="2631" width="14.109375" style="665" customWidth="1"/>
    <col min="2632" max="2632" width="10.44140625" style="665" customWidth="1"/>
    <col min="2633" max="2633" width="10.88671875" style="665" customWidth="1"/>
    <col min="2634" max="2634" width="10.109375" style="665" customWidth="1"/>
    <col min="2635" max="2635" width="6.44140625" style="665" customWidth="1"/>
    <col min="2636" max="2636" width="10.6640625" style="665" customWidth="1"/>
    <col min="2637" max="2637" width="13.109375" style="665" customWidth="1"/>
    <col min="2638" max="2640" width="11" style="665" customWidth="1"/>
    <col min="2641" max="2822" width="10" style="665"/>
    <col min="2823" max="2823" width="6.88671875" style="665" customWidth="1"/>
    <col min="2824" max="2824" width="28.6640625" style="665" customWidth="1"/>
    <col min="2825" max="2825" width="20.33203125" style="665" customWidth="1"/>
    <col min="2826" max="2834" width="9.44140625" style="665" customWidth="1"/>
    <col min="2835" max="2836" width="10.5546875" style="665" customWidth="1"/>
    <col min="2837" max="2837" width="9.5546875" style="665" customWidth="1"/>
    <col min="2838" max="2840" width="9.6640625" style="665" customWidth="1"/>
    <col min="2841" max="2841" width="8.88671875" style="665" customWidth="1"/>
    <col min="2842" max="2842" width="4.88671875" style="665" customWidth="1"/>
    <col min="2843" max="2843" width="8.6640625" style="665" customWidth="1"/>
    <col min="2844" max="2844" width="4.5546875" style="665" customWidth="1"/>
    <col min="2845" max="2845" width="7.6640625" style="665" customWidth="1"/>
    <col min="2846" max="2846" width="5" style="665" customWidth="1"/>
    <col min="2847" max="2848" width="10.5546875" style="665" customWidth="1"/>
    <col min="2849" max="2849" width="9.5546875" style="665" customWidth="1"/>
    <col min="2850" max="2852" width="9.6640625" style="665" customWidth="1"/>
    <col min="2853" max="2853" width="8.88671875" style="665" customWidth="1"/>
    <col min="2854" max="2854" width="4.88671875" style="665" customWidth="1"/>
    <col min="2855" max="2855" width="8.6640625" style="665" customWidth="1"/>
    <col min="2856" max="2856" width="4.5546875" style="665" customWidth="1"/>
    <col min="2857" max="2857" width="7.6640625" style="665" customWidth="1"/>
    <col min="2858" max="2858" width="5" style="665" customWidth="1"/>
    <col min="2859" max="2860" width="10.5546875" style="665" customWidth="1"/>
    <col min="2861" max="2861" width="9.5546875" style="665" customWidth="1"/>
    <col min="2862" max="2864" width="9.6640625" style="665" customWidth="1"/>
    <col min="2865" max="2865" width="8.88671875" style="665" customWidth="1"/>
    <col min="2866" max="2866" width="4.88671875" style="665" customWidth="1"/>
    <col min="2867" max="2867" width="8.6640625" style="665" customWidth="1"/>
    <col min="2868" max="2868" width="4.5546875" style="665" customWidth="1"/>
    <col min="2869" max="2869" width="7.6640625" style="665" customWidth="1"/>
    <col min="2870" max="2870" width="5" style="665" customWidth="1"/>
    <col min="2871" max="2872" width="7.109375" style="665" customWidth="1"/>
    <col min="2873" max="2873" width="9.44140625" style="665" customWidth="1"/>
    <col min="2874" max="2874" width="6.44140625" style="665" customWidth="1"/>
    <col min="2875" max="2876" width="7.109375" style="665" customWidth="1"/>
    <col min="2877" max="2877" width="9.44140625" style="665" customWidth="1"/>
    <col min="2878" max="2878" width="6.44140625" style="665" customWidth="1"/>
    <col min="2879" max="2880" width="7.109375" style="665" customWidth="1"/>
    <col min="2881" max="2881" width="9.44140625" style="665" customWidth="1"/>
    <col min="2882" max="2882" width="6.44140625" style="665" customWidth="1"/>
    <col min="2883" max="2884" width="7.109375" style="665" customWidth="1"/>
    <col min="2885" max="2885" width="9.44140625" style="665" customWidth="1"/>
    <col min="2886" max="2886" width="6.44140625" style="665" customWidth="1"/>
    <col min="2887" max="2887" width="14.109375" style="665" customWidth="1"/>
    <col min="2888" max="2888" width="10.44140625" style="665" customWidth="1"/>
    <col min="2889" max="2889" width="10.88671875" style="665" customWidth="1"/>
    <col min="2890" max="2890" width="10.109375" style="665" customWidth="1"/>
    <col min="2891" max="2891" width="6.44140625" style="665" customWidth="1"/>
    <col min="2892" max="2892" width="10.6640625" style="665" customWidth="1"/>
    <col min="2893" max="2893" width="13.109375" style="665" customWidth="1"/>
    <col min="2894" max="2896" width="11" style="665" customWidth="1"/>
    <col min="2897" max="3078" width="10" style="665"/>
    <col min="3079" max="3079" width="6.88671875" style="665" customWidth="1"/>
    <col min="3080" max="3080" width="28.6640625" style="665" customWidth="1"/>
    <col min="3081" max="3081" width="20.33203125" style="665" customWidth="1"/>
    <col min="3082" max="3090" width="9.44140625" style="665" customWidth="1"/>
    <col min="3091" max="3092" width="10.5546875" style="665" customWidth="1"/>
    <col min="3093" max="3093" width="9.5546875" style="665" customWidth="1"/>
    <col min="3094" max="3096" width="9.6640625" style="665" customWidth="1"/>
    <col min="3097" max="3097" width="8.88671875" style="665" customWidth="1"/>
    <col min="3098" max="3098" width="4.88671875" style="665" customWidth="1"/>
    <col min="3099" max="3099" width="8.6640625" style="665" customWidth="1"/>
    <col min="3100" max="3100" width="4.5546875" style="665" customWidth="1"/>
    <col min="3101" max="3101" width="7.6640625" style="665" customWidth="1"/>
    <col min="3102" max="3102" width="5" style="665" customWidth="1"/>
    <col min="3103" max="3104" width="10.5546875" style="665" customWidth="1"/>
    <col min="3105" max="3105" width="9.5546875" style="665" customWidth="1"/>
    <col min="3106" max="3108" width="9.6640625" style="665" customWidth="1"/>
    <col min="3109" max="3109" width="8.88671875" style="665" customWidth="1"/>
    <col min="3110" max="3110" width="4.88671875" style="665" customWidth="1"/>
    <col min="3111" max="3111" width="8.6640625" style="665" customWidth="1"/>
    <col min="3112" max="3112" width="4.5546875" style="665" customWidth="1"/>
    <col min="3113" max="3113" width="7.6640625" style="665" customWidth="1"/>
    <col min="3114" max="3114" width="5" style="665" customWidth="1"/>
    <col min="3115" max="3116" width="10.5546875" style="665" customWidth="1"/>
    <col min="3117" max="3117" width="9.5546875" style="665" customWidth="1"/>
    <col min="3118" max="3120" width="9.6640625" style="665" customWidth="1"/>
    <col min="3121" max="3121" width="8.88671875" style="665" customWidth="1"/>
    <col min="3122" max="3122" width="4.88671875" style="665" customWidth="1"/>
    <col min="3123" max="3123" width="8.6640625" style="665" customWidth="1"/>
    <col min="3124" max="3124" width="4.5546875" style="665" customWidth="1"/>
    <col min="3125" max="3125" width="7.6640625" style="665" customWidth="1"/>
    <col min="3126" max="3126" width="5" style="665" customWidth="1"/>
    <col min="3127" max="3128" width="7.109375" style="665" customWidth="1"/>
    <col min="3129" max="3129" width="9.44140625" style="665" customWidth="1"/>
    <col min="3130" max="3130" width="6.44140625" style="665" customWidth="1"/>
    <col min="3131" max="3132" width="7.109375" style="665" customWidth="1"/>
    <col min="3133" max="3133" width="9.44140625" style="665" customWidth="1"/>
    <col min="3134" max="3134" width="6.44140625" style="665" customWidth="1"/>
    <col min="3135" max="3136" width="7.109375" style="665" customWidth="1"/>
    <col min="3137" max="3137" width="9.44140625" style="665" customWidth="1"/>
    <col min="3138" max="3138" width="6.44140625" style="665" customWidth="1"/>
    <col min="3139" max="3140" width="7.109375" style="665" customWidth="1"/>
    <col min="3141" max="3141" width="9.44140625" style="665" customWidth="1"/>
    <col min="3142" max="3142" width="6.44140625" style="665" customWidth="1"/>
    <col min="3143" max="3143" width="14.109375" style="665" customWidth="1"/>
    <col min="3144" max="3144" width="10.44140625" style="665" customWidth="1"/>
    <col min="3145" max="3145" width="10.88671875" style="665" customWidth="1"/>
    <col min="3146" max="3146" width="10.109375" style="665" customWidth="1"/>
    <col min="3147" max="3147" width="6.44140625" style="665" customWidth="1"/>
    <col min="3148" max="3148" width="10.6640625" style="665" customWidth="1"/>
    <col min="3149" max="3149" width="13.109375" style="665" customWidth="1"/>
    <col min="3150" max="3152" width="11" style="665" customWidth="1"/>
    <col min="3153" max="3334" width="10" style="665"/>
    <col min="3335" max="3335" width="6.88671875" style="665" customWidth="1"/>
    <col min="3336" max="3336" width="28.6640625" style="665" customWidth="1"/>
    <col min="3337" max="3337" width="20.33203125" style="665" customWidth="1"/>
    <col min="3338" max="3346" width="9.44140625" style="665" customWidth="1"/>
    <col min="3347" max="3348" width="10.5546875" style="665" customWidth="1"/>
    <col min="3349" max="3349" width="9.5546875" style="665" customWidth="1"/>
    <col min="3350" max="3352" width="9.6640625" style="665" customWidth="1"/>
    <col min="3353" max="3353" width="8.88671875" style="665" customWidth="1"/>
    <col min="3354" max="3354" width="4.88671875" style="665" customWidth="1"/>
    <col min="3355" max="3355" width="8.6640625" style="665" customWidth="1"/>
    <col min="3356" max="3356" width="4.5546875" style="665" customWidth="1"/>
    <col min="3357" max="3357" width="7.6640625" style="665" customWidth="1"/>
    <col min="3358" max="3358" width="5" style="665" customWidth="1"/>
    <col min="3359" max="3360" width="10.5546875" style="665" customWidth="1"/>
    <col min="3361" max="3361" width="9.5546875" style="665" customWidth="1"/>
    <col min="3362" max="3364" width="9.6640625" style="665" customWidth="1"/>
    <col min="3365" max="3365" width="8.88671875" style="665" customWidth="1"/>
    <col min="3366" max="3366" width="4.88671875" style="665" customWidth="1"/>
    <col min="3367" max="3367" width="8.6640625" style="665" customWidth="1"/>
    <col min="3368" max="3368" width="4.5546875" style="665" customWidth="1"/>
    <col min="3369" max="3369" width="7.6640625" style="665" customWidth="1"/>
    <col min="3370" max="3370" width="5" style="665" customWidth="1"/>
    <col min="3371" max="3372" width="10.5546875" style="665" customWidth="1"/>
    <col min="3373" max="3373" width="9.5546875" style="665" customWidth="1"/>
    <col min="3374" max="3376" width="9.6640625" style="665" customWidth="1"/>
    <col min="3377" max="3377" width="8.88671875" style="665" customWidth="1"/>
    <col min="3378" max="3378" width="4.88671875" style="665" customWidth="1"/>
    <col min="3379" max="3379" width="8.6640625" style="665" customWidth="1"/>
    <col min="3380" max="3380" width="4.5546875" style="665" customWidth="1"/>
    <col min="3381" max="3381" width="7.6640625" style="665" customWidth="1"/>
    <col min="3382" max="3382" width="5" style="665" customWidth="1"/>
    <col min="3383" max="3384" width="7.109375" style="665" customWidth="1"/>
    <col min="3385" max="3385" width="9.44140625" style="665" customWidth="1"/>
    <col min="3386" max="3386" width="6.44140625" style="665" customWidth="1"/>
    <col min="3387" max="3388" width="7.109375" style="665" customWidth="1"/>
    <col min="3389" max="3389" width="9.44140625" style="665" customWidth="1"/>
    <col min="3390" max="3390" width="6.44140625" style="665" customWidth="1"/>
    <col min="3391" max="3392" width="7.109375" style="665" customWidth="1"/>
    <col min="3393" max="3393" width="9.44140625" style="665" customWidth="1"/>
    <col min="3394" max="3394" width="6.44140625" style="665" customWidth="1"/>
    <col min="3395" max="3396" width="7.109375" style="665" customWidth="1"/>
    <col min="3397" max="3397" width="9.44140625" style="665" customWidth="1"/>
    <col min="3398" max="3398" width="6.44140625" style="665" customWidth="1"/>
    <col min="3399" max="3399" width="14.109375" style="665" customWidth="1"/>
    <col min="3400" max="3400" width="10.44140625" style="665" customWidth="1"/>
    <col min="3401" max="3401" width="10.88671875" style="665" customWidth="1"/>
    <col min="3402" max="3402" width="10.109375" style="665" customWidth="1"/>
    <col min="3403" max="3403" width="6.44140625" style="665" customWidth="1"/>
    <col min="3404" max="3404" width="10.6640625" style="665" customWidth="1"/>
    <col min="3405" max="3405" width="13.109375" style="665" customWidth="1"/>
    <col min="3406" max="3408" width="11" style="665" customWidth="1"/>
    <col min="3409" max="3590" width="10" style="665"/>
    <col min="3591" max="3591" width="6.88671875" style="665" customWidth="1"/>
    <col min="3592" max="3592" width="28.6640625" style="665" customWidth="1"/>
    <col min="3593" max="3593" width="20.33203125" style="665" customWidth="1"/>
    <col min="3594" max="3602" width="9.44140625" style="665" customWidth="1"/>
    <col min="3603" max="3604" width="10.5546875" style="665" customWidth="1"/>
    <col min="3605" max="3605" width="9.5546875" style="665" customWidth="1"/>
    <col min="3606" max="3608" width="9.6640625" style="665" customWidth="1"/>
    <col min="3609" max="3609" width="8.88671875" style="665" customWidth="1"/>
    <col min="3610" max="3610" width="4.88671875" style="665" customWidth="1"/>
    <col min="3611" max="3611" width="8.6640625" style="665" customWidth="1"/>
    <col min="3612" max="3612" width="4.5546875" style="665" customWidth="1"/>
    <col min="3613" max="3613" width="7.6640625" style="665" customWidth="1"/>
    <col min="3614" max="3614" width="5" style="665" customWidth="1"/>
    <col min="3615" max="3616" width="10.5546875" style="665" customWidth="1"/>
    <col min="3617" max="3617" width="9.5546875" style="665" customWidth="1"/>
    <col min="3618" max="3620" width="9.6640625" style="665" customWidth="1"/>
    <col min="3621" max="3621" width="8.88671875" style="665" customWidth="1"/>
    <col min="3622" max="3622" width="4.88671875" style="665" customWidth="1"/>
    <col min="3623" max="3623" width="8.6640625" style="665" customWidth="1"/>
    <col min="3624" max="3624" width="4.5546875" style="665" customWidth="1"/>
    <col min="3625" max="3625" width="7.6640625" style="665" customWidth="1"/>
    <col min="3626" max="3626" width="5" style="665" customWidth="1"/>
    <col min="3627" max="3628" width="10.5546875" style="665" customWidth="1"/>
    <col min="3629" max="3629" width="9.5546875" style="665" customWidth="1"/>
    <col min="3630" max="3632" width="9.6640625" style="665" customWidth="1"/>
    <col min="3633" max="3633" width="8.88671875" style="665" customWidth="1"/>
    <col min="3634" max="3634" width="4.88671875" style="665" customWidth="1"/>
    <col min="3635" max="3635" width="8.6640625" style="665" customWidth="1"/>
    <col min="3636" max="3636" width="4.5546875" style="665" customWidth="1"/>
    <col min="3637" max="3637" width="7.6640625" style="665" customWidth="1"/>
    <col min="3638" max="3638" width="5" style="665" customWidth="1"/>
    <col min="3639" max="3640" width="7.109375" style="665" customWidth="1"/>
    <col min="3641" max="3641" width="9.44140625" style="665" customWidth="1"/>
    <col min="3642" max="3642" width="6.44140625" style="665" customWidth="1"/>
    <col min="3643" max="3644" width="7.109375" style="665" customWidth="1"/>
    <col min="3645" max="3645" width="9.44140625" style="665" customWidth="1"/>
    <col min="3646" max="3646" width="6.44140625" style="665" customWidth="1"/>
    <col min="3647" max="3648" width="7.109375" style="665" customWidth="1"/>
    <col min="3649" max="3649" width="9.44140625" style="665" customWidth="1"/>
    <col min="3650" max="3650" width="6.44140625" style="665" customWidth="1"/>
    <col min="3651" max="3652" width="7.109375" style="665" customWidth="1"/>
    <col min="3653" max="3653" width="9.44140625" style="665" customWidth="1"/>
    <col min="3654" max="3654" width="6.44140625" style="665" customWidth="1"/>
    <col min="3655" max="3655" width="14.109375" style="665" customWidth="1"/>
    <col min="3656" max="3656" width="10.44140625" style="665" customWidth="1"/>
    <col min="3657" max="3657" width="10.88671875" style="665" customWidth="1"/>
    <col min="3658" max="3658" width="10.109375" style="665" customWidth="1"/>
    <col min="3659" max="3659" width="6.44140625" style="665" customWidth="1"/>
    <col min="3660" max="3660" width="10.6640625" style="665" customWidth="1"/>
    <col min="3661" max="3661" width="13.109375" style="665" customWidth="1"/>
    <col min="3662" max="3664" width="11" style="665" customWidth="1"/>
    <col min="3665" max="3846" width="10" style="665"/>
    <col min="3847" max="3847" width="6.88671875" style="665" customWidth="1"/>
    <col min="3848" max="3848" width="28.6640625" style="665" customWidth="1"/>
    <col min="3849" max="3849" width="20.33203125" style="665" customWidth="1"/>
    <col min="3850" max="3858" width="9.44140625" style="665" customWidth="1"/>
    <col min="3859" max="3860" width="10.5546875" style="665" customWidth="1"/>
    <col min="3861" max="3861" width="9.5546875" style="665" customWidth="1"/>
    <col min="3862" max="3864" width="9.6640625" style="665" customWidth="1"/>
    <col min="3865" max="3865" width="8.88671875" style="665" customWidth="1"/>
    <col min="3866" max="3866" width="4.88671875" style="665" customWidth="1"/>
    <col min="3867" max="3867" width="8.6640625" style="665" customWidth="1"/>
    <col min="3868" max="3868" width="4.5546875" style="665" customWidth="1"/>
    <col min="3869" max="3869" width="7.6640625" style="665" customWidth="1"/>
    <col min="3870" max="3870" width="5" style="665" customWidth="1"/>
    <col min="3871" max="3872" width="10.5546875" style="665" customWidth="1"/>
    <col min="3873" max="3873" width="9.5546875" style="665" customWidth="1"/>
    <col min="3874" max="3876" width="9.6640625" style="665" customWidth="1"/>
    <col min="3877" max="3877" width="8.88671875" style="665" customWidth="1"/>
    <col min="3878" max="3878" width="4.88671875" style="665" customWidth="1"/>
    <col min="3879" max="3879" width="8.6640625" style="665" customWidth="1"/>
    <col min="3880" max="3880" width="4.5546875" style="665" customWidth="1"/>
    <col min="3881" max="3881" width="7.6640625" style="665" customWidth="1"/>
    <col min="3882" max="3882" width="5" style="665" customWidth="1"/>
    <col min="3883" max="3884" width="10.5546875" style="665" customWidth="1"/>
    <col min="3885" max="3885" width="9.5546875" style="665" customWidth="1"/>
    <col min="3886" max="3888" width="9.6640625" style="665" customWidth="1"/>
    <col min="3889" max="3889" width="8.88671875" style="665" customWidth="1"/>
    <col min="3890" max="3890" width="4.88671875" style="665" customWidth="1"/>
    <col min="3891" max="3891" width="8.6640625" style="665" customWidth="1"/>
    <col min="3892" max="3892" width="4.5546875" style="665" customWidth="1"/>
    <col min="3893" max="3893" width="7.6640625" style="665" customWidth="1"/>
    <col min="3894" max="3894" width="5" style="665" customWidth="1"/>
    <col min="3895" max="3896" width="7.109375" style="665" customWidth="1"/>
    <col min="3897" max="3897" width="9.44140625" style="665" customWidth="1"/>
    <col min="3898" max="3898" width="6.44140625" style="665" customWidth="1"/>
    <col min="3899" max="3900" width="7.109375" style="665" customWidth="1"/>
    <col min="3901" max="3901" width="9.44140625" style="665" customWidth="1"/>
    <col min="3902" max="3902" width="6.44140625" style="665" customWidth="1"/>
    <col min="3903" max="3904" width="7.109375" style="665" customWidth="1"/>
    <col min="3905" max="3905" width="9.44140625" style="665" customWidth="1"/>
    <col min="3906" max="3906" width="6.44140625" style="665" customWidth="1"/>
    <col min="3907" max="3908" width="7.109375" style="665" customWidth="1"/>
    <col min="3909" max="3909" width="9.44140625" style="665" customWidth="1"/>
    <col min="3910" max="3910" width="6.44140625" style="665" customWidth="1"/>
    <col min="3911" max="3911" width="14.109375" style="665" customWidth="1"/>
    <col min="3912" max="3912" width="10.44140625" style="665" customWidth="1"/>
    <col min="3913" max="3913" width="10.88671875" style="665" customWidth="1"/>
    <col min="3914" max="3914" width="10.109375" style="665" customWidth="1"/>
    <col min="3915" max="3915" width="6.44140625" style="665" customWidth="1"/>
    <col min="3916" max="3916" width="10.6640625" style="665" customWidth="1"/>
    <col min="3917" max="3917" width="13.109375" style="665" customWidth="1"/>
    <col min="3918" max="3920" width="11" style="665" customWidth="1"/>
    <col min="3921" max="4102" width="10" style="665"/>
    <col min="4103" max="4103" width="6.88671875" style="665" customWidth="1"/>
    <col min="4104" max="4104" width="28.6640625" style="665" customWidth="1"/>
    <col min="4105" max="4105" width="20.33203125" style="665" customWidth="1"/>
    <col min="4106" max="4114" width="9.44140625" style="665" customWidth="1"/>
    <col min="4115" max="4116" width="10.5546875" style="665" customWidth="1"/>
    <col min="4117" max="4117" width="9.5546875" style="665" customWidth="1"/>
    <col min="4118" max="4120" width="9.6640625" style="665" customWidth="1"/>
    <col min="4121" max="4121" width="8.88671875" style="665" customWidth="1"/>
    <col min="4122" max="4122" width="4.88671875" style="665" customWidth="1"/>
    <col min="4123" max="4123" width="8.6640625" style="665" customWidth="1"/>
    <col min="4124" max="4124" width="4.5546875" style="665" customWidth="1"/>
    <col min="4125" max="4125" width="7.6640625" style="665" customWidth="1"/>
    <col min="4126" max="4126" width="5" style="665" customWidth="1"/>
    <col min="4127" max="4128" width="10.5546875" style="665" customWidth="1"/>
    <col min="4129" max="4129" width="9.5546875" style="665" customWidth="1"/>
    <col min="4130" max="4132" width="9.6640625" style="665" customWidth="1"/>
    <col min="4133" max="4133" width="8.88671875" style="665" customWidth="1"/>
    <col min="4134" max="4134" width="4.88671875" style="665" customWidth="1"/>
    <col min="4135" max="4135" width="8.6640625" style="665" customWidth="1"/>
    <col min="4136" max="4136" width="4.5546875" style="665" customWidth="1"/>
    <col min="4137" max="4137" width="7.6640625" style="665" customWidth="1"/>
    <col min="4138" max="4138" width="5" style="665" customWidth="1"/>
    <col min="4139" max="4140" width="10.5546875" style="665" customWidth="1"/>
    <col min="4141" max="4141" width="9.5546875" style="665" customWidth="1"/>
    <col min="4142" max="4144" width="9.6640625" style="665" customWidth="1"/>
    <col min="4145" max="4145" width="8.88671875" style="665" customWidth="1"/>
    <col min="4146" max="4146" width="4.88671875" style="665" customWidth="1"/>
    <col min="4147" max="4147" width="8.6640625" style="665" customWidth="1"/>
    <col min="4148" max="4148" width="4.5546875" style="665" customWidth="1"/>
    <col min="4149" max="4149" width="7.6640625" style="665" customWidth="1"/>
    <col min="4150" max="4150" width="5" style="665" customWidth="1"/>
    <col min="4151" max="4152" width="7.109375" style="665" customWidth="1"/>
    <col min="4153" max="4153" width="9.44140625" style="665" customWidth="1"/>
    <col min="4154" max="4154" width="6.44140625" style="665" customWidth="1"/>
    <col min="4155" max="4156" width="7.109375" style="665" customWidth="1"/>
    <col min="4157" max="4157" width="9.44140625" style="665" customWidth="1"/>
    <col min="4158" max="4158" width="6.44140625" style="665" customWidth="1"/>
    <col min="4159" max="4160" width="7.109375" style="665" customWidth="1"/>
    <col min="4161" max="4161" width="9.44140625" style="665" customWidth="1"/>
    <col min="4162" max="4162" width="6.44140625" style="665" customWidth="1"/>
    <col min="4163" max="4164" width="7.109375" style="665" customWidth="1"/>
    <col min="4165" max="4165" width="9.44140625" style="665" customWidth="1"/>
    <col min="4166" max="4166" width="6.44140625" style="665" customWidth="1"/>
    <col min="4167" max="4167" width="14.109375" style="665" customWidth="1"/>
    <col min="4168" max="4168" width="10.44140625" style="665" customWidth="1"/>
    <col min="4169" max="4169" width="10.88671875" style="665" customWidth="1"/>
    <col min="4170" max="4170" width="10.109375" style="665" customWidth="1"/>
    <col min="4171" max="4171" width="6.44140625" style="665" customWidth="1"/>
    <col min="4172" max="4172" width="10.6640625" style="665" customWidth="1"/>
    <col min="4173" max="4173" width="13.109375" style="665" customWidth="1"/>
    <col min="4174" max="4176" width="11" style="665" customWidth="1"/>
    <col min="4177" max="4358" width="10" style="665"/>
    <col min="4359" max="4359" width="6.88671875" style="665" customWidth="1"/>
    <col min="4360" max="4360" width="28.6640625" style="665" customWidth="1"/>
    <col min="4361" max="4361" width="20.33203125" style="665" customWidth="1"/>
    <col min="4362" max="4370" width="9.44140625" style="665" customWidth="1"/>
    <col min="4371" max="4372" width="10.5546875" style="665" customWidth="1"/>
    <col min="4373" max="4373" width="9.5546875" style="665" customWidth="1"/>
    <col min="4374" max="4376" width="9.6640625" style="665" customWidth="1"/>
    <col min="4377" max="4377" width="8.88671875" style="665" customWidth="1"/>
    <col min="4378" max="4378" width="4.88671875" style="665" customWidth="1"/>
    <col min="4379" max="4379" width="8.6640625" style="665" customWidth="1"/>
    <col min="4380" max="4380" width="4.5546875" style="665" customWidth="1"/>
    <col min="4381" max="4381" width="7.6640625" style="665" customWidth="1"/>
    <col min="4382" max="4382" width="5" style="665" customWidth="1"/>
    <col min="4383" max="4384" width="10.5546875" style="665" customWidth="1"/>
    <col min="4385" max="4385" width="9.5546875" style="665" customWidth="1"/>
    <col min="4386" max="4388" width="9.6640625" style="665" customWidth="1"/>
    <col min="4389" max="4389" width="8.88671875" style="665" customWidth="1"/>
    <col min="4390" max="4390" width="4.88671875" style="665" customWidth="1"/>
    <col min="4391" max="4391" width="8.6640625" style="665" customWidth="1"/>
    <col min="4392" max="4392" width="4.5546875" style="665" customWidth="1"/>
    <col min="4393" max="4393" width="7.6640625" style="665" customWidth="1"/>
    <col min="4394" max="4394" width="5" style="665" customWidth="1"/>
    <col min="4395" max="4396" width="10.5546875" style="665" customWidth="1"/>
    <col min="4397" max="4397" width="9.5546875" style="665" customWidth="1"/>
    <col min="4398" max="4400" width="9.6640625" style="665" customWidth="1"/>
    <col min="4401" max="4401" width="8.88671875" style="665" customWidth="1"/>
    <col min="4402" max="4402" width="4.88671875" style="665" customWidth="1"/>
    <col min="4403" max="4403" width="8.6640625" style="665" customWidth="1"/>
    <col min="4404" max="4404" width="4.5546875" style="665" customWidth="1"/>
    <col min="4405" max="4405" width="7.6640625" style="665" customWidth="1"/>
    <col min="4406" max="4406" width="5" style="665" customWidth="1"/>
    <col min="4407" max="4408" width="7.109375" style="665" customWidth="1"/>
    <col min="4409" max="4409" width="9.44140625" style="665" customWidth="1"/>
    <col min="4410" max="4410" width="6.44140625" style="665" customWidth="1"/>
    <col min="4411" max="4412" width="7.109375" style="665" customWidth="1"/>
    <col min="4413" max="4413" width="9.44140625" style="665" customWidth="1"/>
    <col min="4414" max="4414" width="6.44140625" style="665" customWidth="1"/>
    <col min="4415" max="4416" width="7.109375" style="665" customWidth="1"/>
    <col min="4417" max="4417" width="9.44140625" style="665" customWidth="1"/>
    <col min="4418" max="4418" width="6.44140625" style="665" customWidth="1"/>
    <col min="4419" max="4420" width="7.109375" style="665" customWidth="1"/>
    <col min="4421" max="4421" width="9.44140625" style="665" customWidth="1"/>
    <col min="4422" max="4422" width="6.44140625" style="665" customWidth="1"/>
    <col min="4423" max="4423" width="14.109375" style="665" customWidth="1"/>
    <col min="4424" max="4424" width="10.44140625" style="665" customWidth="1"/>
    <col min="4425" max="4425" width="10.88671875" style="665" customWidth="1"/>
    <col min="4426" max="4426" width="10.109375" style="665" customWidth="1"/>
    <col min="4427" max="4427" width="6.44140625" style="665" customWidth="1"/>
    <col min="4428" max="4428" width="10.6640625" style="665" customWidth="1"/>
    <col min="4429" max="4429" width="13.109375" style="665" customWidth="1"/>
    <col min="4430" max="4432" width="11" style="665" customWidth="1"/>
    <col min="4433" max="4614" width="10" style="665"/>
    <col min="4615" max="4615" width="6.88671875" style="665" customWidth="1"/>
    <col min="4616" max="4616" width="28.6640625" style="665" customWidth="1"/>
    <col min="4617" max="4617" width="20.33203125" style="665" customWidth="1"/>
    <col min="4618" max="4626" width="9.44140625" style="665" customWidth="1"/>
    <col min="4627" max="4628" width="10.5546875" style="665" customWidth="1"/>
    <col min="4629" max="4629" width="9.5546875" style="665" customWidth="1"/>
    <col min="4630" max="4632" width="9.6640625" style="665" customWidth="1"/>
    <col min="4633" max="4633" width="8.88671875" style="665" customWidth="1"/>
    <col min="4634" max="4634" width="4.88671875" style="665" customWidth="1"/>
    <col min="4635" max="4635" width="8.6640625" style="665" customWidth="1"/>
    <col min="4636" max="4636" width="4.5546875" style="665" customWidth="1"/>
    <col min="4637" max="4637" width="7.6640625" style="665" customWidth="1"/>
    <col min="4638" max="4638" width="5" style="665" customWidth="1"/>
    <col min="4639" max="4640" width="10.5546875" style="665" customWidth="1"/>
    <col min="4641" max="4641" width="9.5546875" style="665" customWidth="1"/>
    <col min="4642" max="4644" width="9.6640625" style="665" customWidth="1"/>
    <col min="4645" max="4645" width="8.88671875" style="665" customWidth="1"/>
    <col min="4646" max="4646" width="4.88671875" style="665" customWidth="1"/>
    <col min="4647" max="4647" width="8.6640625" style="665" customWidth="1"/>
    <col min="4648" max="4648" width="4.5546875" style="665" customWidth="1"/>
    <col min="4649" max="4649" width="7.6640625" style="665" customWidth="1"/>
    <col min="4650" max="4650" width="5" style="665" customWidth="1"/>
    <col min="4651" max="4652" width="10.5546875" style="665" customWidth="1"/>
    <col min="4653" max="4653" width="9.5546875" style="665" customWidth="1"/>
    <col min="4654" max="4656" width="9.6640625" style="665" customWidth="1"/>
    <col min="4657" max="4657" width="8.88671875" style="665" customWidth="1"/>
    <col min="4658" max="4658" width="4.88671875" style="665" customWidth="1"/>
    <col min="4659" max="4659" width="8.6640625" style="665" customWidth="1"/>
    <col min="4660" max="4660" width="4.5546875" style="665" customWidth="1"/>
    <col min="4661" max="4661" width="7.6640625" style="665" customWidth="1"/>
    <col min="4662" max="4662" width="5" style="665" customWidth="1"/>
    <col min="4663" max="4664" width="7.109375" style="665" customWidth="1"/>
    <col min="4665" max="4665" width="9.44140625" style="665" customWidth="1"/>
    <col min="4666" max="4666" width="6.44140625" style="665" customWidth="1"/>
    <col min="4667" max="4668" width="7.109375" style="665" customWidth="1"/>
    <col min="4669" max="4669" width="9.44140625" style="665" customWidth="1"/>
    <col min="4670" max="4670" width="6.44140625" style="665" customWidth="1"/>
    <col min="4671" max="4672" width="7.109375" style="665" customWidth="1"/>
    <col min="4673" max="4673" width="9.44140625" style="665" customWidth="1"/>
    <col min="4674" max="4674" width="6.44140625" style="665" customWidth="1"/>
    <col min="4675" max="4676" width="7.109375" style="665" customWidth="1"/>
    <col min="4677" max="4677" width="9.44140625" style="665" customWidth="1"/>
    <col min="4678" max="4678" width="6.44140625" style="665" customWidth="1"/>
    <col min="4679" max="4679" width="14.109375" style="665" customWidth="1"/>
    <col min="4680" max="4680" width="10.44140625" style="665" customWidth="1"/>
    <col min="4681" max="4681" width="10.88671875" style="665" customWidth="1"/>
    <col min="4682" max="4682" width="10.109375" style="665" customWidth="1"/>
    <col min="4683" max="4683" width="6.44140625" style="665" customWidth="1"/>
    <col min="4684" max="4684" width="10.6640625" style="665" customWidth="1"/>
    <col min="4685" max="4685" width="13.109375" style="665" customWidth="1"/>
    <col min="4686" max="4688" width="11" style="665" customWidth="1"/>
    <col min="4689" max="4870" width="10" style="665"/>
    <col min="4871" max="4871" width="6.88671875" style="665" customWidth="1"/>
    <col min="4872" max="4872" width="28.6640625" style="665" customWidth="1"/>
    <col min="4873" max="4873" width="20.33203125" style="665" customWidth="1"/>
    <col min="4874" max="4882" width="9.44140625" style="665" customWidth="1"/>
    <col min="4883" max="4884" width="10.5546875" style="665" customWidth="1"/>
    <col min="4885" max="4885" width="9.5546875" style="665" customWidth="1"/>
    <col min="4886" max="4888" width="9.6640625" style="665" customWidth="1"/>
    <col min="4889" max="4889" width="8.88671875" style="665" customWidth="1"/>
    <col min="4890" max="4890" width="4.88671875" style="665" customWidth="1"/>
    <col min="4891" max="4891" width="8.6640625" style="665" customWidth="1"/>
    <col min="4892" max="4892" width="4.5546875" style="665" customWidth="1"/>
    <col min="4893" max="4893" width="7.6640625" style="665" customWidth="1"/>
    <col min="4894" max="4894" width="5" style="665" customWidth="1"/>
    <col min="4895" max="4896" width="10.5546875" style="665" customWidth="1"/>
    <col min="4897" max="4897" width="9.5546875" style="665" customWidth="1"/>
    <col min="4898" max="4900" width="9.6640625" style="665" customWidth="1"/>
    <col min="4901" max="4901" width="8.88671875" style="665" customWidth="1"/>
    <col min="4902" max="4902" width="4.88671875" style="665" customWidth="1"/>
    <col min="4903" max="4903" width="8.6640625" style="665" customWidth="1"/>
    <col min="4904" max="4904" width="4.5546875" style="665" customWidth="1"/>
    <col min="4905" max="4905" width="7.6640625" style="665" customWidth="1"/>
    <col min="4906" max="4906" width="5" style="665" customWidth="1"/>
    <col min="4907" max="4908" width="10.5546875" style="665" customWidth="1"/>
    <col min="4909" max="4909" width="9.5546875" style="665" customWidth="1"/>
    <col min="4910" max="4912" width="9.6640625" style="665" customWidth="1"/>
    <col min="4913" max="4913" width="8.88671875" style="665" customWidth="1"/>
    <col min="4914" max="4914" width="4.88671875" style="665" customWidth="1"/>
    <col min="4915" max="4915" width="8.6640625" style="665" customWidth="1"/>
    <col min="4916" max="4916" width="4.5546875" style="665" customWidth="1"/>
    <col min="4917" max="4917" width="7.6640625" style="665" customWidth="1"/>
    <col min="4918" max="4918" width="5" style="665" customWidth="1"/>
    <col min="4919" max="4920" width="7.109375" style="665" customWidth="1"/>
    <col min="4921" max="4921" width="9.44140625" style="665" customWidth="1"/>
    <col min="4922" max="4922" width="6.44140625" style="665" customWidth="1"/>
    <col min="4923" max="4924" width="7.109375" style="665" customWidth="1"/>
    <col min="4925" max="4925" width="9.44140625" style="665" customWidth="1"/>
    <col min="4926" max="4926" width="6.44140625" style="665" customWidth="1"/>
    <col min="4927" max="4928" width="7.109375" style="665" customWidth="1"/>
    <col min="4929" max="4929" width="9.44140625" style="665" customWidth="1"/>
    <col min="4930" max="4930" width="6.44140625" style="665" customWidth="1"/>
    <col min="4931" max="4932" width="7.109375" style="665" customWidth="1"/>
    <col min="4933" max="4933" width="9.44140625" style="665" customWidth="1"/>
    <col min="4934" max="4934" width="6.44140625" style="665" customWidth="1"/>
    <col min="4935" max="4935" width="14.109375" style="665" customWidth="1"/>
    <col min="4936" max="4936" width="10.44140625" style="665" customWidth="1"/>
    <col min="4937" max="4937" width="10.88671875" style="665" customWidth="1"/>
    <col min="4938" max="4938" width="10.109375" style="665" customWidth="1"/>
    <col min="4939" max="4939" width="6.44140625" style="665" customWidth="1"/>
    <col min="4940" max="4940" width="10.6640625" style="665" customWidth="1"/>
    <col min="4941" max="4941" width="13.109375" style="665" customWidth="1"/>
    <col min="4942" max="4944" width="11" style="665" customWidth="1"/>
    <col min="4945" max="5126" width="10" style="665"/>
    <col min="5127" max="5127" width="6.88671875" style="665" customWidth="1"/>
    <col min="5128" max="5128" width="28.6640625" style="665" customWidth="1"/>
    <col min="5129" max="5129" width="20.33203125" style="665" customWidth="1"/>
    <col min="5130" max="5138" width="9.44140625" style="665" customWidth="1"/>
    <col min="5139" max="5140" width="10.5546875" style="665" customWidth="1"/>
    <col min="5141" max="5141" width="9.5546875" style="665" customWidth="1"/>
    <col min="5142" max="5144" width="9.6640625" style="665" customWidth="1"/>
    <col min="5145" max="5145" width="8.88671875" style="665" customWidth="1"/>
    <col min="5146" max="5146" width="4.88671875" style="665" customWidth="1"/>
    <col min="5147" max="5147" width="8.6640625" style="665" customWidth="1"/>
    <col min="5148" max="5148" width="4.5546875" style="665" customWidth="1"/>
    <col min="5149" max="5149" width="7.6640625" style="665" customWidth="1"/>
    <col min="5150" max="5150" width="5" style="665" customWidth="1"/>
    <col min="5151" max="5152" width="10.5546875" style="665" customWidth="1"/>
    <col min="5153" max="5153" width="9.5546875" style="665" customWidth="1"/>
    <col min="5154" max="5156" width="9.6640625" style="665" customWidth="1"/>
    <col min="5157" max="5157" width="8.88671875" style="665" customWidth="1"/>
    <col min="5158" max="5158" width="4.88671875" style="665" customWidth="1"/>
    <col min="5159" max="5159" width="8.6640625" style="665" customWidth="1"/>
    <col min="5160" max="5160" width="4.5546875" style="665" customWidth="1"/>
    <col min="5161" max="5161" width="7.6640625" style="665" customWidth="1"/>
    <col min="5162" max="5162" width="5" style="665" customWidth="1"/>
    <col min="5163" max="5164" width="10.5546875" style="665" customWidth="1"/>
    <col min="5165" max="5165" width="9.5546875" style="665" customWidth="1"/>
    <col min="5166" max="5168" width="9.6640625" style="665" customWidth="1"/>
    <col min="5169" max="5169" width="8.88671875" style="665" customWidth="1"/>
    <col min="5170" max="5170" width="4.88671875" style="665" customWidth="1"/>
    <col min="5171" max="5171" width="8.6640625" style="665" customWidth="1"/>
    <col min="5172" max="5172" width="4.5546875" style="665" customWidth="1"/>
    <col min="5173" max="5173" width="7.6640625" style="665" customWidth="1"/>
    <col min="5174" max="5174" width="5" style="665" customWidth="1"/>
    <col min="5175" max="5176" width="7.109375" style="665" customWidth="1"/>
    <col min="5177" max="5177" width="9.44140625" style="665" customWidth="1"/>
    <col min="5178" max="5178" width="6.44140625" style="665" customWidth="1"/>
    <col min="5179" max="5180" width="7.109375" style="665" customWidth="1"/>
    <col min="5181" max="5181" width="9.44140625" style="665" customWidth="1"/>
    <col min="5182" max="5182" width="6.44140625" style="665" customWidth="1"/>
    <col min="5183" max="5184" width="7.109375" style="665" customWidth="1"/>
    <col min="5185" max="5185" width="9.44140625" style="665" customWidth="1"/>
    <col min="5186" max="5186" width="6.44140625" style="665" customWidth="1"/>
    <col min="5187" max="5188" width="7.109375" style="665" customWidth="1"/>
    <col min="5189" max="5189" width="9.44140625" style="665" customWidth="1"/>
    <col min="5190" max="5190" width="6.44140625" style="665" customWidth="1"/>
    <col min="5191" max="5191" width="14.109375" style="665" customWidth="1"/>
    <col min="5192" max="5192" width="10.44140625" style="665" customWidth="1"/>
    <col min="5193" max="5193" width="10.88671875" style="665" customWidth="1"/>
    <col min="5194" max="5194" width="10.109375" style="665" customWidth="1"/>
    <col min="5195" max="5195" width="6.44140625" style="665" customWidth="1"/>
    <col min="5196" max="5196" width="10.6640625" style="665" customWidth="1"/>
    <col min="5197" max="5197" width="13.109375" style="665" customWidth="1"/>
    <col min="5198" max="5200" width="11" style="665" customWidth="1"/>
    <col min="5201" max="5382" width="10" style="665"/>
    <col min="5383" max="5383" width="6.88671875" style="665" customWidth="1"/>
    <col min="5384" max="5384" width="28.6640625" style="665" customWidth="1"/>
    <col min="5385" max="5385" width="20.33203125" style="665" customWidth="1"/>
    <col min="5386" max="5394" width="9.44140625" style="665" customWidth="1"/>
    <col min="5395" max="5396" width="10.5546875" style="665" customWidth="1"/>
    <col min="5397" max="5397" width="9.5546875" style="665" customWidth="1"/>
    <col min="5398" max="5400" width="9.6640625" style="665" customWidth="1"/>
    <col min="5401" max="5401" width="8.88671875" style="665" customWidth="1"/>
    <col min="5402" max="5402" width="4.88671875" style="665" customWidth="1"/>
    <col min="5403" max="5403" width="8.6640625" style="665" customWidth="1"/>
    <col min="5404" max="5404" width="4.5546875" style="665" customWidth="1"/>
    <col min="5405" max="5405" width="7.6640625" style="665" customWidth="1"/>
    <col min="5406" max="5406" width="5" style="665" customWidth="1"/>
    <col min="5407" max="5408" width="10.5546875" style="665" customWidth="1"/>
    <col min="5409" max="5409" width="9.5546875" style="665" customWidth="1"/>
    <col min="5410" max="5412" width="9.6640625" style="665" customWidth="1"/>
    <col min="5413" max="5413" width="8.88671875" style="665" customWidth="1"/>
    <col min="5414" max="5414" width="4.88671875" style="665" customWidth="1"/>
    <col min="5415" max="5415" width="8.6640625" style="665" customWidth="1"/>
    <col min="5416" max="5416" width="4.5546875" style="665" customWidth="1"/>
    <col min="5417" max="5417" width="7.6640625" style="665" customWidth="1"/>
    <col min="5418" max="5418" width="5" style="665" customWidth="1"/>
    <col min="5419" max="5420" width="10.5546875" style="665" customWidth="1"/>
    <col min="5421" max="5421" width="9.5546875" style="665" customWidth="1"/>
    <col min="5422" max="5424" width="9.6640625" style="665" customWidth="1"/>
    <col min="5425" max="5425" width="8.88671875" style="665" customWidth="1"/>
    <col min="5426" max="5426" width="4.88671875" style="665" customWidth="1"/>
    <col min="5427" max="5427" width="8.6640625" style="665" customWidth="1"/>
    <col min="5428" max="5428" width="4.5546875" style="665" customWidth="1"/>
    <col min="5429" max="5429" width="7.6640625" style="665" customWidth="1"/>
    <col min="5430" max="5430" width="5" style="665" customWidth="1"/>
    <col min="5431" max="5432" width="7.109375" style="665" customWidth="1"/>
    <col min="5433" max="5433" width="9.44140625" style="665" customWidth="1"/>
    <col min="5434" max="5434" width="6.44140625" style="665" customWidth="1"/>
    <col min="5435" max="5436" width="7.109375" style="665" customWidth="1"/>
    <col min="5437" max="5437" width="9.44140625" style="665" customWidth="1"/>
    <col min="5438" max="5438" width="6.44140625" style="665" customWidth="1"/>
    <col min="5439" max="5440" width="7.109375" style="665" customWidth="1"/>
    <col min="5441" max="5441" width="9.44140625" style="665" customWidth="1"/>
    <col min="5442" max="5442" width="6.44140625" style="665" customWidth="1"/>
    <col min="5443" max="5444" width="7.109375" style="665" customWidth="1"/>
    <col min="5445" max="5445" width="9.44140625" style="665" customWidth="1"/>
    <col min="5446" max="5446" width="6.44140625" style="665" customWidth="1"/>
    <col min="5447" max="5447" width="14.109375" style="665" customWidth="1"/>
    <col min="5448" max="5448" width="10.44140625" style="665" customWidth="1"/>
    <col min="5449" max="5449" width="10.88671875" style="665" customWidth="1"/>
    <col min="5450" max="5450" width="10.109375" style="665" customWidth="1"/>
    <col min="5451" max="5451" width="6.44140625" style="665" customWidth="1"/>
    <col min="5452" max="5452" width="10.6640625" style="665" customWidth="1"/>
    <col min="5453" max="5453" width="13.109375" style="665" customWidth="1"/>
    <col min="5454" max="5456" width="11" style="665" customWidth="1"/>
    <col min="5457" max="5638" width="10" style="665"/>
    <col min="5639" max="5639" width="6.88671875" style="665" customWidth="1"/>
    <col min="5640" max="5640" width="28.6640625" style="665" customWidth="1"/>
    <col min="5641" max="5641" width="20.33203125" style="665" customWidth="1"/>
    <col min="5642" max="5650" width="9.44140625" style="665" customWidth="1"/>
    <col min="5651" max="5652" width="10.5546875" style="665" customWidth="1"/>
    <col min="5653" max="5653" width="9.5546875" style="665" customWidth="1"/>
    <col min="5654" max="5656" width="9.6640625" style="665" customWidth="1"/>
    <col min="5657" max="5657" width="8.88671875" style="665" customWidth="1"/>
    <col min="5658" max="5658" width="4.88671875" style="665" customWidth="1"/>
    <col min="5659" max="5659" width="8.6640625" style="665" customWidth="1"/>
    <col min="5660" max="5660" width="4.5546875" style="665" customWidth="1"/>
    <col min="5661" max="5661" width="7.6640625" style="665" customWidth="1"/>
    <col min="5662" max="5662" width="5" style="665" customWidth="1"/>
    <col min="5663" max="5664" width="10.5546875" style="665" customWidth="1"/>
    <col min="5665" max="5665" width="9.5546875" style="665" customWidth="1"/>
    <col min="5666" max="5668" width="9.6640625" style="665" customWidth="1"/>
    <col min="5669" max="5669" width="8.88671875" style="665" customWidth="1"/>
    <col min="5670" max="5670" width="4.88671875" style="665" customWidth="1"/>
    <col min="5671" max="5671" width="8.6640625" style="665" customWidth="1"/>
    <col min="5672" max="5672" width="4.5546875" style="665" customWidth="1"/>
    <col min="5673" max="5673" width="7.6640625" style="665" customWidth="1"/>
    <col min="5674" max="5674" width="5" style="665" customWidth="1"/>
    <col min="5675" max="5676" width="10.5546875" style="665" customWidth="1"/>
    <col min="5677" max="5677" width="9.5546875" style="665" customWidth="1"/>
    <col min="5678" max="5680" width="9.6640625" style="665" customWidth="1"/>
    <col min="5681" max="5681" width="8.88671875" style="665" customWidth="1"/>
    <col min="5682" max="5682" width="4.88671875" style="665" customWidth="1"/>
    <col min="5683" max="5683" width="8.6640625" style="665" customWidth="1"/>
    <col min="5684" max="5684" width="4.5546875" style="665" customWidth="1"/>
    <col min="5685" max="5685" width="7.6640625" style="665" customWidth="1"/>
    <col min="5686" max="5686" width="5" style="665" customWidth="1"/>
    <col min="5687" max="5688" width="7.109375" style="665" customWidth="1"/>
    <col min="5689" max="5689" width="9.44140625" style="665" customWidth="1"/>
    <col min="5690" max="5690" width="6.44140625" style="665" customWidth="1"/>
    <col min="5691" max="5692" width="7.109375" style="665" customWidth="1"/>
    <col min="5693" max="5693" width="9.44140625" style="665" customWidth="1"/>
    <col min="5694" max="5694" width="6.44140625" style="665" customWidth="1"/>
    <col min="5695" max="5696" width="7.109375" style="665" customWidth="1"/>
    <col min="5697" max="5697" width="9.44140625" style="665" customWidth="1"/>
    <col min="5698" max="5698" width="6.44140625" style="665" customWidth="1"/>
    <col min="5699" max="5700" width="7.109375" style="665" customWidth="1"/>
    <col min="5701" max="5701" width="9.44140625" style="665" customWidth="1"/>
    <col min="5702" max="5702" width="6.44140625" style="665" customWidth="1"/>
    <col min="5703" max="5703" width="14.109375" style="665" customWidth="1"/>
    <col min="5704" max="5704" width="10.44140625" style="665" customWidth="1"/>
    <col min="5705" max="5705" width="10.88671875" style="665" customWidth="1"/>
    <col min="5706" max="5706" width="10.109375" style="665" customWidth="1"/>
    <col min="5707" max="5707" width="6.44140625" style="665" customWidth="1"/>
    <col min="5708" max="5708" width="10.6640625" style="665" customWidth="1"/>
    <col min="5709" max="5709" width="13.109375" style="665" customWidth="1"/>
    <col min="5710" max="5712" width="11" style="665" customWidth="1"/>
    <col min="5713" max="5894" width="10" style="665"/>
    <col min="5895" max="5895" width="6.88671875" style="665" customWidth="1"/>
    <col min="5896" max="5896" width="28.6640625" style="665" customWidth="1"/>
    <col min="5897" max="5897" width="20.33203125" style="665" customWidth="1"/>
    <col min="5898" max="5906" width="9.44140625" style="665" customWidth="1"/>
    <col min="5907" max="5908" width="10.5546875" style="665" customWidth="1"/>
    <col min="5909" max="5909" width="9.5546875" style="665" customWidth="1"/>
    <col min="5910" max="5912" width="9.6640625" style="665" customWidth="1"/>
    <col min="5913" max="5913" width="8.88671875" style="665" customWidth="1"/>
    <col min="5914" max="5914" width="4.88671875" style="665" customWidth="1"/>
    <col min="5915" max="5915" width="8.6640625" style="665" customWidth="1"/>
    <col min="5916" max="5916" width="4.5546875" style="665" customWidth="1"/>
    <col min="5917" max="5917" width="7.6640625" style="665" customWidth="1"/>
    <col min="5918" max="5918" width="5" style="665" customWidth="1"/>
    <col min="5919" max="5920" width="10.5546875" style="665" customWidth="1"/>
    <col min="5921" max="5921" width="9.5546875" style="665" customWidth="1"/>
    <col min="5922" max="5924" width="9.6640625" style="665" customWidth="1"/>
    <col min="5925" max="5925" width="8.88671875" style="665" customWidth="1"/>
    <col min="5926" max="5926" width="4.88671875" style="665" customWidth="1"/>
    <col min="5927" max="5927" width="8.6640625" style="665" customWidth="1"/>
    <col min="5928" max="5928" width="4.5546875" style="665" customWidth="1"/>
    <col min="5929" max="5929" width="7.6640625" style="665" customWidth="1"/>
    <col min="5930" max="5930" width="5" style="665" customWidth="1"/>
    <col min="5931" max="5932" width="10.5546875" style="665" customWidth="1"/>
    <col min="5933" max="5933" width="9.5546875" style="665" customWidth="1"/>
    <col min="5934" max="5936" width="9.6640625" style="665" customWidth="1"/>
    <col min="5937" max="5937" width="8.88671875" style="665" customWidth="1"/>
    <col min="5938" max="5938" width="4.88671875" style="665" customWidth="1"/>
    <col min="5939" max="5939" width="8.6640625" style="665" customWidth="1"/>
    <col min="5940" max="5940" width="4.5546875" style="665" customWidth="1"/>
    <col min="5941" max="5941" width="7.6640625" style="665" customWidth="1"/>
    <col min="5942" max="5942" width="5" style="665" customWidth="1"/>
    <col min="5943" max="5944" width="7.109375" style="665" customWidth="1"/>
    <col min="5945" max="5945" width="9.44140625" style="665" customWidth="1"/>
    <col min="5946" max="5946" width="6.44140625" style="665" customWidth="1"/>
    <col min="5947" max="5948" width="7.109375" style="665" customWidth="1"/>
    <col min="5949" max="5949" width="9.44140625" style="665" customWidth="1"/>
    <col min="5950" max="5950" width="6.44140625" style="665" customWidth="1"/>
    <col min="5951" max="5952" width="7.109375" style="665" customWidth="1"/>
    <col min="5953" max="5953" width="9.44140625" style="665" customWidth="1"/>
    <col min="5954" max="5954" width="6.44140625" style="665" customWidth="1"/>
    <col min="5955" max="5956" width="7.109375" style="665" customWidth="1"/>
    <col min="5957" max="5957" width="9.44140625" style="665" customWidth="1"/>
    <col min="5958" max="5958" width="6.44140625" style="665" customWidth="1"/>
    <col min="5959" max="5959" width="14.109375" style="665" customWidth="1"/>
    <col min="5960" max="5960" width="10.44140625" style="665" customWidth="1"/>
    <col min="5961" max="5961" width="10.88671875" style="665" customWidth="1"/>
    <col min="5962" max="5962" width="10.109375" style="665" customWidth="1"/>
    <col min="5963" max="5963" width="6.44140625" style="665" customWidth="1"/>
    <col min="5964" max="5964" width="10.6640625" style="665" customWidth="1"/>
    <col min="5965" max="5965" width="13.109375" style="665" customWidth="1"/>
    <col min="5966" max="5968" width="11" style="665" customWidth="1"/>
    <col min="5969" max="6150" width="10" style="665"/>
    <col min="6151" max="6151" width="6.88671875" style="665" customWidth="1"/>
    <col min="6152" max="6152" width="28.6640625" style="665" customWidth="1"/>
    <col min="6153" max="6153" width="20.33203125" style="665" customWidth="1"/>
    <col min="6154" max="6162" width="9.44140625" style="665" customWidth="1"/>
    <col min="6163" max="6164" width="10.5546875" style="665" customWidth="1"/>
    <col min="6165" max="6165" width="9.5546875" style="665" customWidth="1"/>
    <col min="6166" max="6168" width="9.6640625" style="665" customWidth="1"/>
    <col min="6169" max="6169" width="8.88671875" style="665" customWidth="1"/>
    <col min="6170" max="6170" width="4.88671875" style="665" customWidth="1"/>
    <col min="6171" max="6171" width="8.6640625" style="665" customWidth="1"/>
    <col min="6172" max="6172" width="4.5546875" style="665" customWidth="1"/>
    <col min="6173" max="6173" width="7.6640625" style="665" customWidth="1"/>
    <col min="6174" max="6174" width="5" style="665" customWidth="1"/>
    <col min="6175" max="6176" width="10.5546875" style="665" customWidth="1"/>
    <col min="6177" max="6177" width="9.5546875" style="665" customWidth="1"/>
    <col min="6178" max="6180" width="9.6640625" style="665" customWidth="1"/>
    <col min="6181" max="6181" width="8.88671875" style="665" customWidth="1"/>
    <col min="6182" max="6182" width="4.88671875" style="665" customWidth="1"/>
    <col min="6183" max="6183" width="8.6640625" style="665" customWidth="1"/>
    <col min="6184" max="6184" width="4.5546875" style="665" customWidth="1"/>
    <col min="6185" max="6185" width="7.6640625" style="665" customWidth="1"/>
    <col min="6186" max="6186" width="5" style="665" customWidth="1"/>
    <col min="6187" max="6188" width="10.5546875" style="665" customWidth="1"/>
    <col min="6189" max="6189" width="9.5546875" style="665" customWidth="1"/>
    <col min="6190" max="6192" width="9.6640625" style="665" customWidth="1"/>
    <col min="6193" max="6193" width="8.88671875" style="665" customWidth="1"/>
    <col min="6194" max="6194" width="4.88671875" style="665" customWidth="1"/>
    <col min="6195" max="6195" width="8.6640625" style="665" customWidth="1"/>
    <col min="6196" max="6196" width="4.5546875" style="665" customWidth="1"/>
    <col min="6197" max="6197" width="7.6640625" style="665" customWidth="1"/>
    <col min="6198" max="6198" width="5" style="665" customWidth="1"/>
    <col min="6199" max="6200" width="7.109375" style="665" customWidth="1"/>
    <col min="6201" max="6201" width="9.44140625" style="665" customWidth="1"/>
    <col min="6202" max="6202" width="6.44140625" style="665" customWidth="1"/>
    <col min="6203" max="6204" width="7.109375" style="665" customWidth="1"/>
    <col min="6205" max="6205" width="9.44140625" style="665" customWidth="1"/>
    <col min="6206" max="6206" width="6.44140625" style="665" customWidth="1"/>
    <col min="6207" max="6208" width="7.109375" style="665" customWidth="1"/>
    <col min="6209" max="6209" width="9.44140625" style="665" customWidth="1"/>
    <col min="6210" max="6210" width="6.44140625" style="665" customWidth="1"/>
    <col min="6211" max="6212" width="7.109375" style="665" customWidth="1"/>
    <col min="6213" max="6213" width="9.44140625" style="665" customWidth="1"/>
    <col min="6214" max="6214" width="6.44140625" style="665" customWidth="1"/>
    <col min="6215" max="6215" width="14.109375" style="665" customWidth="1"/>
    <col min="6216" max="6216" width="10.44140625" style="665" customWidth="1"/>
    <col min="6217" max="6217" width="10.88671875" style="665" customWidth="1"/>
    <col min="6218" max="6218" width="10.109375" style="665" customWidth="1"/>
    <col min="6219" max="6219" width="6.44140625" style="665" customWidth="1"/>
    <col min="6220" max="6220" width="10.6640625" style="665" customWidth="1"/>
    <col min="6221" max="6221" width="13.109375" style="665" customWidth="1"/>
    <col min="6222" max="6224" width="11" style="665" customWidth="1"/>
    <col min="6225" max="6406" width="10" style="665"/>
    <col min="6407" max="6407" width="6.88671875" style="665" customWidth="1"/>
    <col min="6408" max="6408" width="28.6640625" style="665" customWidth="1"/>
    <col min="6409" max="6409" width="20.33203125" style="665" customWidth="1"/>
    <col min="6410" max="6418" width="9.44140625" style="665" customWidth="1"/>
    <col min="6419" max="6420" width="10.5546875" style="665" customWidth="1"/>
    <col min="6421" max="6421" width="9.5546875" style="665" customWidth="1"/>
    <col min="6422" max="6424" width="9.6640625" style="665" customWidth="1"/>
    <col min="6425" max="6425" width="8.88671875" style="665" customWidth="1"/>
    <col min="6426" max="6426" width="4.88671875" style="665" customWidth="1"/>
    <col min="6427" max="6427" width="8.6640625" style="665" customWidth="1"/>
    <col min="6428" max="6428" width="4.5546875" style="665" customWidth="1"/>
    <col min="6429" max="6429" width="7.6640625" style="665" customWidth="1"/>
    <col min="6430" max="6430" width="5" style="665" customWidth="1"/>
    <col min="6431" max="6432" width="10.5546875" style="665" customWidth="1"/>
    <col min="6433" max="6433" width="9.5546875" style="665" customWidth="1"/>
    <col min="6434" max="6436" width="9.6640625" style="665" customWidth="1"/>
    <col min="6437" max="6437" width="8.88671875" style="665" customWidth="1"/>
    <col min="6438" max="6438" width="4.88671875" style="665" customWidth="1"/>
    <col min="6439" max="6439" width="8.6640625" style="665" customWidth="1"/>
    <col min="6440" max="6440" width="4.5546875" style="665" customWidth="1"/>
    <col min="6441" max="6441" width="7.6640625" style="665" customWidth="1"/>
    <col min="6442" max="6442" width="5" style="665" customWidth="1"/>
    <col min="6443" max="6444" width="10.5546875" style="665" customWidth="1"/>
    <col min="6445" max="6445" width="9.5546875" style="665" customWidth="1"/>
    <col min="6446" max="6448" width="9.6640625" style="665" customWidth="1"/>
    <col min="6449" max="6449" width="8.88671875" style="665" customWidth="1"/>
    <col min="6450" max="6450" width="4.88671875" style="665" customWidth="1"/>
    <col min="6451" max="6451" width="8.6640625" style="665" customWidth="1"/>
    <col min="6452" max="6452" width="4.5546875" style="665" customWidth="1"/>
    <col min="6453" max="6453" width="7.6640625" style="665" customWidth="1"/>
    <col min="6454" max="6454" width="5" style="665" customWidth="1"/>
    <col min="6455" max="6456" width="7.109375" style="665" customWidth="1"/>
    <col min="6457" max="6457" width="9.44140625" style="665" customWidth="1"/>
    <col min="6458" max="6458" width="6.44140625" style="665" customWidth="1"/>
    <col min="6459" max="6460" width="7.109375" style="665" customWidth="1"/>
    <col min="6461" max="6461" width="9.44140625" style="665" customWidth="1"/>
    <col min="6462" max="6462" width="6.44140625" style="665" customWidth="1"/>
    <col min="6463" max="6464" width="7.109375" style="665" customWidth="1"/>
    <col min="6465" max="6465" width="9.44140625" style="665" customWidth="1"/>
    <col min="6466" max="6466" width="6.44140625" style="665" customWidth="1"/>
    <col min="6467" max="6468" width="7.109375" style="665" customWidth="1"/>
    <col min="6469" max="6469" width="9.44140625" style="665" customWidth="1"/>
    <col min="6470" max="6470" width="6.44140625" style="665" customWidth="1"/>
    <col min="6471" max="6471" width="14.109375" style="665" customWidth="1"/>
    <col min="6472" max="6472" width="10.44140625" style="665" customWidth="1"/>
    <col min="6473" max="6473" width="10.88671875" style="665" customWidth="1"/>
    <col min="6474" max="6474" width="10.109375" style="665" customWidth="1"/>
    <col min="6475" max="6475" width="6.44140625" style="665" customWidth="1"/>
    <col min="6476" max="6476" width="10.6640625" style="665" customWidth="1"/>
    <col min="6477" max="6477" width="13.109375" style="665" customWidth="1"/>
    <col min="6478" max="6480" width="11" style="665" customWidth="1"/>
    <col min="6481" max="6662" width="10" style="665"/>
    <col min="6663" max="6663" width="6.88671875" style="665" customWidth="1"/>
    <col min="6664" max="6664" width="28.6640625" style="665" customWidth="1"/>
    <col min="6665" max="6665" width="20.33203125" style="665" customWidth="1"/>
    <col min="6666" max="6674" width="9.44140625" style="665" customWidth="1"/>
    <col min="6675" max="6676" width="10.5546875" style="665" customWidth="1"/>
    <col min="6677" max="6677" width="9.5546875" style="665" customWidth="1"/>
    <col min="6678" max="6680" width="9.6640625" style="665" customWidth="1"/>
    <col min="6681" max="6681" width="8.88671875" style="665" customWidth="1"/>
    <col min="6682" max="6682" width="4.88671875" style="665" customWidth="1"/>
    <col min="6683" max="6683" width="8.6640625" style="665" customWidth="1"/>
    <col min="6684" max="6684" width="4.5546875" style="665" customWidth="1"/>
    <col min="6685" max="6685" width="7.6640625" style="665" customWidth="1"/>
    <col min="6686" max="6686" width="5" style="665" customWidth="1"/>
    <col min="6687" max="6688" width="10.5546875" style="665" customWidth="1"/>
    <col min="6689" max="6689" width="9.5546875" style="665" customWidth="1"/>
    <col min="6690" max="6692" width="9.6640625" style="665" customWidth="1"/>
    <col min="6693" max="6693" width="8.88671875" style="665" customWidth="1"/>
    <col min="6694" max="6694" width="4.88671875" style="665" customWidth="1"/>
    <col min="6695" max="6695" width="8.6640625" style="665" customWidth="1"/>
    <col min="6696" max="6696" width="4.5546875" style="665" customWidth="1"/>
    <col min="6697" max="6697" width="7.6640625" style="665" customWidth="1"/>
    <col min="6698" max="6698" width="5" style="665" customWidth="1"/>
    <col min="6699" max="6700" width="10.5546875" style="665" customWidth="1"/>
    <col min="6701" max="6701" width="9.5546875" style="665" customWidth="1"/>
    <col min="6702" max="6704" width="9.6640625" style="665" customWidth="1"/>
    <col min="6705" max="6705" width="8.88671875" style="665" customWidth="1"/>
    <col min="6706" max="6706" width="4.88671875" style="665" customWidth="1"/>
    <col min="6707" max="6707" width="8.6640625" style="665" customWidth="1"/>
    <col min="6708" max="6708" width="4.5546875" style="665" customWidth="1"/>
    <col min="6709" max="6709" width="7.6640625" style="665" customWidth="1"/>
    <col min="6710" max="6710" width="5" style="665" customWidth="1"/>
    <col min="6711" max="6712" width="7.109375" style="665" customWidth="1"/>
    <col min="6713" max="6713" width="9.44140625" style="665" customWidth="1"/>
    <col min="6714" max="6714" width="6.44140625" style="665" customWidth="1"/>
    <col min="6715" max="6716" width="7.109375" style="665" customWidth="1"/>
    <col min="6717" max="6717" width="9.44140625" style="665" customWidth="1"/>
    <col min="6718" max="6718" width="6.44140625" style="665" customWidth="1"/>
    <col min="6719" max="6720" width="7.109375" style="665" customWidth="1"/>
    <col min="6721" max="6721" width="9.44140625" style="665" customWidth="1"/>
    <col min="6722" max="6722" width="6.44140625" style="665" customWidth="1"/>
    <col min="6723" max="6724" width="7.109375" style="665" customWidth="1"/>
    <col min="6725" max="6725" width="9.44140625" style="665" customWidth="1"/>
    <col min="6726" max="6726" width="6.44140625" style="665" customWidth="1"/>
    <col min="6727" max="6727" width="14.109375" style="665" customWidth="1"/>
    <col min="6728" max="6728" width="10.44140625" style="665" customWidth="1"/>
    <col min="6729" max="6729" width="10.88671875" style="665" customWidth="1"/>
    <col min="6730" max="6730" width="10.109375" style="665" customWidth="1"/>
    <col min="6731" max="6731" width="6.44140625" style="665" customWidth="1"/>
    <col min="6732" max="6732" width="10.6640625" style="665" customWidth="1"/>
    <col min="6733" max="6733" width="13.109375" style="665" customWidth="1"/>
    <col min="6734" max="6736" width="11" style="665" customWidth="1"/>
    <col min="6737" max="6918" width="10" style="665"/>
    <col min="6919" max="6919" width="6.88671875" style="665" customWidth="1"/>
    <col min="6920" max="6920" width="28.6640625" style="665" customWidth="1"/>
    <col min="6921" max="6921" width="20.33203125" style="665" customWidth="1"/>
    <col min="6922" max="6930" width="9.44140625" style="665" customWidth="1"/>
    <col min="6931" max="6932" width="10.5546875" style="665" customWidth="1"/>
    <col min="6933" max="6933" width="9.5546875" style="665" customWidth="1"/>
    <col min="6934" max="6936" width="9.6640625" style="665" customWidth="1"/>
    <col min="6937" max="6937" width="8.88671875" style="665" customWidth="1"/>
    <col min="6938" max="6938" width="4.88671875" style="665" customWidth="1"/>
    <col min="6939" max="6939" width="8.6640625" style="665" customWidth="1"/>
    <col min="6940" max="6940" width="4.5546875" style="665" customWidth="1"/>
    <col min="6941" max="6941" width="7.6640625" style="665" customWidth="1"/>
    <col min="6942" max="6942" width="5" style="665" customWidth="1"/>
    <col min="6943" max="6944" width="10.5546875" style="665" customWidth="1"/>
    <col min="6945" max="6945" width="9.5546875" style="665" customWidth="1"/>
    <col min="6946" max="6948" width="9.6640625" style="665" customWidth="1"/>
    <col min="6949" max="6949" width="8.88671875" style="665" customWidth="1"/>
    <col min="6950" max="6950" width="4.88671875" style="665" customWidth="1"/>
    <col min="6951" max="6951" width="8.6640625" style="665" customWidth="1"/>
    <col min="6952" max="6952" width="4.5546875" style="665" customWidth="1"/>
    <col min="6953" max="6953" width="7.6640625" style="665" customWidth="1"/>
    <col min="6954" max="6954" width="5" style="665" customWidth="1"/>
    <col min="6955" max="6956" width="10.5546875" style="665" customWidth="1"/>
    <col min="6957" max="6957" width="9.5546875" style="665" customWidth="1"/>
    <col min="6958" max="6960" width="9.6640625" style="665" customWidth="1"/>
    <col min="6961" max="6961" width="8.88671875" style="665" customWidth="1"/>
    <col min="6962" max="6962" width="4.88671875" style="665" customWidth="1"/>
    <col min="6963" max="6963" width="8.6640625" style="665" customWidth="1"/>
    <col min="6964" max="6964" width="4.5546875" style="665" customWidth="1"/>
    <col min="6965" max="6965" width="7.6640625" style="665" customWidth="1"/>
    <col min="6966" max="6966" width="5" style="665" customWidth="1"/>
    <col min="6967" max="6968" width="7.109375" style="665" customWidth="1"/>
    <col min="6969" max="6969" width="9.44140625" style="665" customWidth="1"/>
    <col min="6970" max="6970" width="6.44140625" style="665" customWidth="1"/>
    <col min="6971" max="6972" width="7.109375" style="665" customWidth="1"/>
    <col min="6973" max="6973" width="9.44140625" style="665" customWidth="1"/>
    <col min="6974" max="6974" width="6.44140625" style="665" customWidth="1"/>
    <col min="6975" max="6976" width="7.109375" style="665" customWidth="1"/>
    <col min="6977" max="6977" width="9.44140625" style="665" customWidth="1"/>
    <col min="6978" max="6978" width="6.44140625" style="665" customWidth="1"/>
    <col min="6979" max="6980" width="7.109375" style="665" customWidth="1"/>
    <col min="6981" max="6981" width="9.44140625" style="665" customWidth="1"/>
    <col min="6982" max="6982" width="6.44140625" style="665" customWidth="1"/>
    <col min="6983" max="6983" width="14.109375" style="665" customWidth="1"/>
    <col min="6984" max="6984" width="10.44140625" style="665" customWidth="1"/>
    <col min="6985" max="6985" width="10.88671875" style="665" customWidth="1"/>
    <col min="6986" max="6986" width="10.109375" style="665" customWidth="1"/>
    <col min="6987" max="6987" width="6.44140625" style="665" customWidth="1"/>
    <col min="6988" max="6988" width="10.6640625" style="665" customWidth="1"/>
    <col min="6989" max="6989" width="13.109375" style="665" customWidth="1"/>
    <col min="6990" max="6992" width="11" style="665" customWidth="1"/>
    <col min="6993" max="7174" width="10" style="665"/>
    <col min="7175" max="7175" width="6.88671875" style="665" customWidth="1"/>
    <col min="7176" max="7176" width="28.6640625" style="665" customWidth="1"/>
    <col min="7177" max="7177" width="20.33203125" style="665" customWidth="1"/>
    <col min="7178" max="7186" width="9.44140625" style="665" customWidth="1"/>
    <col min="7187" max="7188" width="10.5546875" style="665" customWidth="1"/>
    <col min="7189" max="7189" width="9.5546875" style="665" customWidth="1"/>
    <col min="7190" max="7192" width="9.6640625" style="665" customWidth="1"/>
    <col min="7193" max="7193" width="8.88671875" style="665" customWidth="1"/>
    <col min="7194" max="7194" width="4.88671875" style="665" customWidth="1"/>
    <col min="7195" max="7195" width="8.6640625" style="665" customWidth="1"/>
    <col min="7196" max="7196" width="4.5546875" style="665" customWidth="1"/>
    <col min="7197" max="7197" width="7.6640625" style="665" customWidth="1"/>
    <col min="7198" max="7198" width="5" style="665" customWidth="1"/>
    <col min="7199" max="7200" width="10.5546875" style="665" customWidth="1"/>
    <col min="7201" max="7201" width="9.5546875" style="665" customWidth="1"/>
    <col min="7202" max="7204" width="9.6640625" style="665" customWidth="1"/>
    <col min="7205" max="7205" width="8.88671875" style="665" customWidth="1"/>
    <col min="7206" max="7206" width="4.88671875" style="665" customWidth="1"/>
    <col min="7207" max="7207" width="8.6640625" style="665" customWidth="1"/>
    <col min="7208" max="7208" width="4.5546875" style="665" customWidth="1"/>
    <col min="7209" max="7209" width="7.6640625" style="665" customWidth="1"/>
    <col min="7210" max="7210" width="5" style="665" customWidth="1"/>
    <col min="7211" max="7212" width="10.5546875" style="665" customWidth="1"/>
    <col min="7213" max="7213" width="9.5546875" style="665" customWidth="1"/>
    <col min="7214" max="7216" width="9.6640625" style="665" customWidth="1"/>
    <col min="7217" max="7217" width="8.88671875" style="665" customWidth="1"/>
    <col min="7218" max="7218" width="4.88671875" style="665" customWidth="1"/>
    <col min="7219" max="7219" width="8.6640625" style="665" customWidth="1"/>
    <col min="7220" max="7220" width="4.5546875" style="665" customWidth="1"/>
    <col min="7221" max="7221" width="7.6640625" style="665" customWidth="1"/>
    <col min="7222" max="7222" width="5" style="665" customWidth="1"/>
    <col min="7223" max="7224" width="7.109375" style="665" customWidth="1"/>
    <col min="7225" max="7225" width="9.44140625" style="665" customWidth="1"/>
    <col min="7226" max="7226" width="6.44140625" style="665" customWidth="1"/>
    <col min="7227" max="7228" width="7.109375" style="665" customWidth="1"/>
    <col min="7229" max="7229" width="9.44140625" style="665" customWidth="1"/>
    <col min="7230" max="7230" width="6.44140625" style="665" customWidth="1"/>
    <col min="7231" max="7232" width="7.109375" style="665" customWidth="1"/>
    <col min="7233" max="7233" width="9.44140625" style="665" customWidth="1"/>
    <col min="7234" max="7234" width="6.44140625" style="665" customWidth="1"/>
    <col min="7235" max="7236" width="7.109375" style="665" customWidth="1"/>
    <col min="7237" max="7237" width="9.44140625" style="665" customWidth="1"/>
    <col min="7238" max="7238" width="6.44140625" style="665" customWidth="1"/>
    <col min="7239" max="7239" width="14.109375" style="665" customWidth="1"/>
    <col min="7240" max="7240" width="10.44140625" style="665" customWidth="1"/>
    <col min="7241" max="7241" width="10.88671875" style="665" customWidth="1"/>
    <col min="7242" max="7242" width="10.109375" style="665" customWidth="1"/>
    <col min="7243" max="7243" width="6.44140625" style="665" customWidth="1"/>
    <col min="7244" max="7244" width="10.6640625" style="665" customWidth="1"/>
    <col min="7245" max="7245" width="13.109375" style="665" customWidth="1"/>
    <col min="7246" max="7248" width="11" style="665" customWidth="1"/>
    <col min="7249" max="7430" width="10" style="665"/>
    <col min="7431" max="7431" width="6.88671875" style="665" customWidth="1"/>
    <col min="7432" max="7432" width="28.6640625" style="665" customWidth="1"/>
    <col min="7433" max="7433" width="20.33203125" style="665" customWidth="1"/>
    <col min="7434" max="7442" width="9.44140625" style="665" customWidth="1"/>
    <col min="7443" max="7444" width="10.5546875" style="665" customWidth="1"/>
    <col min="7445" max="7445" width="9.5546875" style="665" customWidth="1"/>
    <col min="7446" max="7448" width="9.6640625" style="665" customWidth="1"/>
    <col min="7449" max="7449" width="8.88671875" style="665" customWidth="1"/>
    <col min="7450" max="7450" width="4.88671875" style="665" customWidth="1"/>
    <col min="7451" max="7451" width="8.6640625" style="665" customWidth="1"/>
    <col min="7452" max="7452" width="4.5546875" style="665" customWidth="1"/>
    <col min="7453" max="7453" width="7.6640625" style="665" customWidth="1"/>
    <col min="7454" max="7454" width="5" style="665" customWidth="1"/>
    <col min="7455" max="7456" width="10.5546875" style="665" customWidth="1"/>
    <col min="7457" max="7457" width="9.5546875" style="665" customWidth="1"/>
    <col min="7458" max="7460" width="9.6640625" style="665" customWidth="1"/>
    <col min="7461" max="7461" width="8.88671875" style="665" customWidth="1"/>
    <col min="7462" max="7462" width="4.88671875" style="665" customWidth="1"/>
    <col min="7463" max="7463" width="8.6640625" style="665" customWidth="1"/>
    <col min="7464" max="7464" width="4.5546875" style="665" customWidth="1"/>
    <col min="7465" max="7465" width="7.6640625" style="665" customWidth="1"/>
    <col min="7466" max="7466" width="5" style="665" customWidth="1"/>
    <col min="7467" max="7468" width="10.5546875" style="665" customWidth="1"/>
    <col min="7469" max="7469" width="9.5546875" style="665" customWidth="1"/>
    <col min="7470" max="7472" width="9.6640625" style="665" customWidth="1"/>
    <col min="7473" max="7473" width="8.88671875" style="665" customWidth="1"/>
    <col min="7474" max="7474" width="4.88671875" style="665" customWidth="1"/>
    <col min="7475" max="7475" width="8.6640625" style="665" customWidth="1"/>
    <col min="7476" max="7476" width="4.5546875" style="665" customWidth="1"/>
    <col min="7477" max="7477" width="7.6640625" style="665" customWidth="1"/>
    <col min="7478" max="7478" width="5" style="665" customWidth="1"/>
    <col min="7479" max="7480" width="7.109375" style="665" customWidth="1"/>
    <col min="7481" max="7481" width="9.44140625" style="665" customWidth="1"/>
    <col min="7482" max="7482" width="6.44140625" style="665" customWidth="1"/>
    <col min="7483" max="7484" width="7.109375" style="665" customWidth="1"/>
    <col min="7485" max="7485" width="9.44140625" style="665" customWidth="1"/>
    <col min="7486" max="7486" width="6.44140625" style="665" customWidth="1"/>
    <col min="7487" max="7488" width="7.109375" style="665" customWidth="1"/>
    <col min="7489" max="7489" width="9.44140625" style="665" customWidth="1"/>
    <col min="7490" max="7490" width="6.44140625" style="665" customWidth="1"/>
    <col min="7491" max="7492" width="7.109375" style="665" customWidth="1"/>
    <col min="7493" max="7493" width="9.44140625" style="665" customWidth="1"/>
    <col min="7494" max="7494" width="6.44140625" style="665" customWidth="1"/>
    <col min="7495" max="7495" width="14.109375" style="665" customWidth="1"/>
    <col min="7496" max="7496" width="10.44140625" style="665" customWidth="1"/>
    <col min="7497" max="7497" width="10.88671875" style="665" customWidth="1"/>
    <col min="7498" max="7498" width="10.109375" style="665" customWidth="1"/>
    <col min="7499" max="7499" width="6.44140625" style="665" customWidth="1"/>
    <col min="7500" max="7500" width="10.6640625" style="665" customWidth="1"/>
    <col min="7501" max="7501" width="13.109375" style="665" customWidth="1"/>
    <col min="7502" max="7504" width="11" style="665" customWidth="1"/>
    <col min="7505" max="7686" width="10" style="665"/>
    <col min="7687" max="7687" width="6.88671875" style="665" customWidth="1"/>
    <col min="7688" max="7688" width="28.6640625" style="665" customWidth="1"/>
    <col min="7689" max="7689" width="20.33203125" style="665" customWidth="1"/>
    <col min="7690" max="7698" width="9.44140625" style="665" customWidth="1"/>
    <col min="7699" max="7700" width="10.5546875" style="665" customWidth="1"/>
    <col min="7701" max="7701" width="9.5546875" style="665" customWidth="1"/>
    <col min="7702" max="7704" width="9.6640625" style="665" customWidth="1"/>
    <col min="7705" max="7705" width="8.88671875" style="665" customWidth="1"/>
    <col min="7706" max="7706" width="4.88671875" style="665" customWidth="1"/>
    <col min="7707" max="7707" width="8.6640625" style="665" customWidth="1"/>
    <col min="7708" max="7708" width="4.5546875" style="665" customWidth="1"/>
    <col min="7709" max="7709" width="7.6640625" style="665" customWidth="1"/>
    <col min="7710" max="7710" width="5" style="665" customWidth="1"/>
    <col min="7711" max="7712" width="10.5546875" style="665" customWidth="1"/>
    <col min="7713" max="7713" width="9.5546875" style="665" customWidth="1"/>
    <col min="7714" max="7716" width="9.6640625" style="665" customWidth="1"/>
    <col min="7717" max="7717" width="8.88671875" style="665" customWidth="1"/>
    <col min="7718" max="7718" width="4.88671875" style="665" customWidth="1"/>
    <col min="7719" max="7719" width="8.6640625" style="665" customWidth="1"/>
    <col min="7720" max="7720" width="4.5546875" style="665" customWidth="1"/>
    <col min="7721" max="7721" width="7.6640625" style="665" customWidth="1"/>
    <col min="7722" max="7722" width="5" style="665" customWidth="1"/>
    <col min="7723" max="7724" width="10.5546875" style="665" customWidth="1"/>
    <col min="7725" max="7725" width="9.5546875" style="665" customWidth="1"/>
    <col min="7726" max="7728" width="9.6640625" style="665" customWidth="1"/>
    <col min="7729" max="7729" width="8.88671875" style="665" customWidth="1"/>
    <col min="7730" max="7730" width="4.88671875" style="665" customWidth="1"/>
    <col min="7731" max="7731" width="8.6640625" style="665" customWidth="1"/>
    <col min="7732" max="7732" width="4.5546875" style="665" customWidth="1"/>
    <col min="7733" max="7733" width="7.6640625" style="665" customWidth="1"/>
    <col min="7734" max="7734" width="5" style="665" customWidth="1"/>
    <col min="7735" max="7736" width="7.109375" style="665" customWidth="1"/>
    <col min="7737" max="7737" width="9.44140625" style="665" customWidth="1"/>
    <col min="7738" max="7738" width="6.44140625" style="665" customWidth="1"/>
    <col min="7739" max="7740" width="7.109375" style="665" customWidth="1"/>
    <col min="7741" max="7741" width="9.44140625" style="665" customWidth="1"/>
    <col min="7742" max="7742" width="6.44140625" style="665" customWidth="1"/>
    <col min="7743" max="7744" width="7.109375" style="665" customWidth="1"/>
    <col min="7745" max="7745" width="9.44140625" style="665" customWidth="1"/>
    <col min="7746" max="7746" width="6.44140625" style="665" customWidth="1"/>
    <col min="7747" max="7748" width="7.109375" style="665" customWidth="1"/>
    <col min="7749" max="7749" width="9.44140625" style="665" customWidth="1"/>
    <col min="7750" max="7750" width="6.44140625" style="665" customWidth="1"/>
    <col min="7751" max="7751" width="14.109375" style="665" customWidth="1"/>
    <col min="7752" max="7752" width="10.44140625" style="665" customWidth="1"/>
    <col min="7753" max="7753" width="10.88671875" style="665" customWidth="1"/>
    <col min="7754" max="7754" width="10.109375" style="665" customWidth="1"/>
    <col min="7755" max="7755" width="6.44140625" style="665" customWidth="1"/>
    <col min="7756" max="7756" width="10.6640625" style="665" customWidth="1"/>
    <col min="7757" max="7757" width="13.109375" style="665" customWidth="1"/>
    <col min="7758" max="7760" width="11" style="665" customWidth="1"/>
    <col min="7761" max="7942" width="10" style="665"/>
    <col min="7943" max="7943" width="6.88671875" style="665" customWidth="1"/>
    <col min="7944" max="7944" width="28.6640625" style="665" customWidth="1"/>
    <col min="7945" max="7945" width="20.33203125" style="665" customWidth="1"/>
    <col min="7946" max="7954" width="9.44140625" style="665" customWidth="1"/>
    <col min="7955" max="7956" width="10.5546875" style="665" customWidth="1"/>
    <col min="7957" max="7957" width="9.5546875" style="665" customWidth="1"/>
    <col min="7958" max="7960" width="9.6640625" style="665" customWidth="1"/>
    <col min="7961" max="7961" width="8.88671875" style="665" customWidth="1"/>
    <col min="7962" max="7962" width="4.88671875" style="665" customWidth="1"/>
    <col min="7963" max="7963" width="8.6640625" style="665" customWidth="1"/>
    <col min="7964" max="7964" width="4.5546875" style="665" customWidth="1"/>
    <col min="7965" max="7965" width="7.6640625" style="665" customWidth="1"/>
    <col min="7966" max="7966" width="5" style="665" customWidth="1"/>
    <col min="7967" max="7968" width="10.5546875" style="665" customWidth="1"/>
    <col min="7969" max="7969" width="9.5546875" style="665" customWidth="1"/>
    <col min="7970" max="7972" width="9.6640625" style="665" customWidth="1"/>
    <col min="7973" max="7973" width="8.88671875" style="665" customWidth="1"/>
    <col min="7974" max="7974" width="4.88671875" style="665" customWidth="1"/>
    <col min="7975" max="7975" width="8.6640625" style="665" customWidth="1"/>
    <col min="7976" max="7976" width="4.5546875" style="665" customWidth="1"/>
    <col min="7977" max="7977" width="7.6640625" style="665" customWidth="1"/>
    <col min="7978" max="7978" width="5" style="665" customWidth="1"/>
    <col min="7979" max="7980" width="10.5546875" style="665" customWidth="1"/>
    <col min="7981" max="7981" width="9.5546875" style="665" customWidth="1"/>
    <col min="7982" max="7984" width="9.6640625" style="665" customWidth="1"/>
    <col min="7985" max="7985" width="8.88671875" style="665" customWidth="1"/>
    <col min="7986" max="7986" width="4.88671875" style="665" customWidth="1"/>
    <col min="7987" max="7987" width="8.6640625" style="665" customWidth="1"/>
    <col min="7988" max="7988" width="4.5546875" style="665" customWidth="1"/>
    <col min="7989" max="7989" width="7.6640625" style="665" customWidth="1"/>
    <col min="7990" max="7990" width="5" style="665" customWidth="1"/>
    <col min="7991" max="7992" width="7.109375" style="665" customWidth="1"/>
    <col min="7993" max="7993" width="9.44140625" style="665" customWidth="1"/>
    <col min="7994" max="7994" width="6.44140625" style="665" customWidth="1"/>
    <col min="7995" max="7996" width="7.109375" style="665" customWidth="1"/>
    <col min="7997" max="7997" width="9.44140625" style="665" customWidth="1"/>
    <col min="7998" max="7998" width="6.44140625" style="665" customWidth="1"/>
    <col min="7999" max="8000" width="7.109375" style="665" customWidth="1"/>
    <col min="8001" max="8001" width="9.44140625" style="665" customWidth="1"/>
    <col min="8002" max="8002" width="6.44140625" style="665" customWidth="1"/>
    <col min="8003" max="8004" width="7.109375" style="665" customWidth="1"/>
    <col min="8005" max="8005" width="9.44140625" style="665" customWidth="1"/>
    <col min="8006" max="8006" width="6.44140625" style="665" customWidth="1"/>
    <col min="8007" max="8007" width="14.109375" style="665" customWidth="1"/>
    <col min="8008" max="8008" width="10.44140625" style="665" customWidth="1"/>
    <col min="8009" max="8009" width="10.88671875" style="665" customWidth="1"/>
    <col min="8010" max="8010" width="10.109375" style="665" customWidth="1"/>
    <col min="8011" max="8011" width="6.44140625" style="665" customWidth="1"/>
    <col min="8012" max="8012" width="10.6640625" style="665" customWidth="1"/>
    <col min="8013" max="8013" width="13.109375" style="665" customWidth="1"/>
    <col min="8014" max="8016" width="11" style="665" customWidth="1"/>
    <col min="8017" max="8198" width="10" style="665"/>
    <col min="8199" max="8199" width="6.88671875" style="665" customWidth="1"/>
    <col min="8200" max="8200" width="28.6640625" style="665" customWidth="1"/>
    <col min="8201" max="8201" width="20.33203125" style="665" customWidth="1"/>
    <col min="8202" max="8210" width="9.44140625" style="665" customWidth="1"/>
    <col min="8211" max="8212" width="10.5546875" style="665" customWidth="1"/>
    <col min="8213" max="8213" width="9.5546875" style="665" customWidth="1"/>
    <col min="8214" max="8216" width="9.6640625" style="665" customWidth="1"/>
    <col min="8217" max="8217" width="8.88671875" style="665" customWidth="1"/>
    <col min="8218" max="8218" width="4.88671875" style="665" customWidth="1"/>
    <col min="8219" max="8219" width="8.6640625" style="665" customWidth="1"/>
    <col min="8220" max="8220" width="4.5546875" style="665" customWidth="1"/>
    <col min="8221" max="8221" width="7.6640625" style="665" customWidth="1"/>
    <col min="8222" max="8222" width="5" style="665" customWidth="1"/>
    <col min="8223" max="8224" width="10.5546875" style="665" customWidth="1"/>
    <col min="8225" max="8225" width="9.5546875" style="665" customWidth="1"/>
    <col min="8226" max="8228" width="9.6640625" style="665" customWidth="1"/>
    <col min="8229" max="8229" width="8.88671875" style="665" customWidth="1"/>
    <col min="8230" max="8230" width="4.88671875" style="665" customWidth="1"/>
    <col min="8231" max="8231" width="8.6640625" style="665" customWidth="1"/>
    <col min="8232" max="8232" width="4.5546875" style="665" customWidth="1"/>
    <col min="8233" max="8233" width="7.6640625" style="665" customWidth="1"/>
    <col min="8234" max="8234" width="5" style="665" customWidth="1"/>
    <col min="8235" max="8236" width="10.5546875" style="665" customWidth="1"/>
    <col min="8237" max="8237" width="9.5546875" style="665" customWidth="1"/>
    <col min="8238" max="8240" width="9.6640625" style="665" customWidth="1"/>
    <col min="8241" max="8241" width="8.88671875" style="665" customWidth="1"/>
    <col min="8242" max="8242" width="4.88671875" style="665" customWidth="1"/>
    <col min="8243" max="8243" width="8.6640625" style="665" customWidth="1"/>
    <col min="8244" max="8244" width="4.5546875" style="665" customWidth="1"/>
    <col min="8245" max="8245" width="7.6640625" style="665" customWidth="1"/>
    <col min="8246" max="8246" width="5" style="665" customWidth="1"/>
    <col min="8247" max="8248" width="7.109375" style="665" customWidth="1"/>
    <col min="8249" max="8249" width="9.44140625" style="665" customWidth="1"/>
    <col min="8250" max="8250" width="6.44140625" style="665" customWidth="1"/>
    <col min="8251" max="8252" width="7.109375" style="665" customWidth="1"/>
    <col min="8253" max="8253" width="9.44140625" style="665" customWidth="1"/>
    <col min="8254" max="8254" width="6.44140625" style="665" customWidth="1"/>
    <col min="8255" max="8256" width="7.109375" style="665" customWidth="1"/>
    <col min="8257" max="8257" width="9.44140625" style="665" customWidth="1"/>
    <col min="8258" max="8258" width="6.44140625" style="665" customWidth="1"/>
    <col min="8259" max="8260" width="7.109375" style="665" customWidth="1"/>
    <col min="8261" max="8261" width="9.44140625" style="665" customWidth="1"/>
    <col min="8262" max="8262" width="6.44140625" style="665" customWidth="1"/>
    <col min="8263" max="8263" width="14.109375" style="665" customWidth="1"/>
    <col min="8264" max="8264" width="10.44140625" style="665" customWidth="1"/>
    <col min="8265" max="8265" width="10.88671875" style="665" customWidth="1"/>
    <col min="8266" max="8266" width="10.109375" style="665" customWidth="1"/>
    <col min="8267" max="8267" width="6.44140625" style="665" customWidth="1"/>
    <col min="8268" max="8268" width="10.6640625" style="665" customWidth="1"/>
    <col min="8269" max="8269" width="13.109375" style="665" customWidth="1"/>
    <col min="8270" max="8272" width="11" style="665" customWidth="1"/>
    <col min="8273" max="8454" width="10" style="665"/>
    <col min="8455" max="8455" width="6.88671875" style="665" customWidth="1"/>
    <col min="8456" max="8456" width="28.6640625" style="665" customWidth="1"/>
    <col min="8457" max="8457" width="20.33203125" style="665" customWidth="1"/>
    <col min="8458" max="8466" width="9.44140625" style="665" customWidth="1"/>
    <col min="8467" max="8468" width="10.5546875" style="665" customWidth="1"/>
    <col min="8469" max="8469" width="9.5546875" style="665" customWidth="1"/>
    <col min="8470" max="8472" width="9.6640625" style="665" customWidth="1"/>
    <col min="8473" max="8473" width="8.88671875" style="665" customWidth="1"/>
    <col min="8474" max="8474" width="4.88671875" style="665" customWidth="1"/>
    <col min="8475" max="8475" width="8.6640625" style="665" customWidth="1"/>
    <col min="8476" max="8476" width="4.5546875" style="665" customWidth="1"/>
    <col min="8477" max="8477" width="7.6640625" style="665" customWidth="1"/>
    <col min="8478" max="8478" width="5" style="665" customWidth="1"/>
    <col min="8479" max="8480" width="10.5546875" style="665" customWidth="1"/>
    <col min="8481" max="8481" width="9.5546875" style="665" customWidth="1"/>
    <col min="8482" max="8484" width="9.6640625" style="665" customWidth="1"/>
    <col min="8485" max="8485" width="8.88671875" style="665" customWidth="1"/>
    <col min="8486" max="8486" width="4.88671875" style="665" customWidth="1"/>
    <col min="8487" max="8487" width="8.6640625" style="665" customWidth="1"/>
    <col min="8488" max="8488" width="4.5546875" style="665" customWidth="1"/>
    <col min="8489" max="8489" width="7.6640625" style="665" customWidth="1"/>
    <col min="8490" max="8490" width="5" style="665" customWidth="1"/>
    <col min="8491" max="8492" width="10.5546875" style="665" customWidth="1"/>
    <col min="8493" max="8493" width="9.5546875" style="665" customWidth="1"/>
    <col min="8494" max="8496" width="9.6640625" style="665" customWidth="1"/>
    <col min="8497" max="8497" width="8.88671875" style="665" customWidth="1"/>
    <col min="8498" max="8498" width="4.88671875" style="665" customWidth="1"/>
    <col min="8499" max="8499" width="8.6640625" style="665" customWidth="1"/>
    <col min="8500" max="8500" width="4.5546875" style="665" customWidth="1"/>
    <col min="8501" max="8501" width="7.6640625" style="665" customWidth="1"/>
    <col min="8502" max="8502" width="5" style="665" customWidth="1"/>
    <col min="8503" max="8504" width="7.109375" style="665" customWidth="1"/>
    <col min="8505" max="8505" width="9.44140625" style="665" customWidth="1"/>
    <col min="8506" max="8506" width="6.44140625" style="665" customWidth="1"/>
    <col min="8507" max="8508" width="7.109375" style="665" customWidth="1"/>
    <col min="8509" max="8509" width="9.44140625" style="665" customWidth="1"/>
    <col min="8510" max="8510" width="6.44140625" style="665" customWidth="1"/>
    <col min="8511" max="8512" width="7.109375" style="665" customWidth="1"/>
    <col min="8513" max="8513" width="9.44140625" style="665" customWidth="1"/>
    <col min="8514" max="8514" width="6.44140625" style="665" customWidth="1"/>
    <col min="8515" max="8516" width="7.109375" style="665" customWidth="1"/>
    <col min="8517" max="8517" width="9.44140625" style="665" customWidth="1"/>
    <col min="8518" max="8518" width="6.44140625" style="665" customWidth="1"/>
    <col min="8519" max="8519" width="14.109375" style="665" customWidth="1"/>
    <col min="8520" max="8520" width="10.44140625" style="665" customWidth="1"/>
    <col min="8521" max="8521" width="10.88671875" style="665" customWidth="1"/>
    <col min="8522" max="8522" width="10.109375" style="665" customWidth="1"/>
    <col min="8523" max="8523" width="6.44140625" style="665" customWidth="1"/>
    <col min="8524" max="8524" width="10.6640625" style="665" customWidth="1"/>
    <col min="8525" max="8525" width="13.109375" style="665" customWidth="1"/>
    <col min="8526" max="8528" width="11" style="665" customWidth="1"/>
    <col min="8529" max="8710" width="10" style="665"/>
    <col min="8711" max="8711" width="6.88671875" style="665" customWidth="1"/>
    <col min="8712" max="8712" width="28.6640625" style="665" customWidth="1"/>
    <col min="8713" max="8713" width="20.33203125" style="665" customWidth="1"/>
    <col min="8714" max="8722" width="9.44140625" style="665" customWidth="1"/>
    <col min="8723" max="8724" width="10.5546875" style="665" customWidth="1"/>
    <col min="8725" max="8725" width="9.5546875" style="665" customWidth="1"/>
    <col min="8726" max="8728" width="9.6640625" style="665" customWidth="1"/>
    <col min="8729" max="8729" width="8.88671875" style="665" customWidth="1"/>
    <col min="8730" max="8730" width="4.88671875" style="665" customWidth="1"/>
    <col min="8731" max="8731" width="8.6640625" style="665" customWidth="1"/>
    <col min="8732" max="8732" width="4.5546875" style="665" customWidth="1"/>
    <col min="8733" max="8733" width="7.6640625" style="665" customWidth="1"/>
    <col min="8734" max="8734" width="5" style="665" customWidth="1"/>
    <col min="8735" max="8736" width="10.5546875" style="665" customWidth="1"/>
    <col min="8737" max="8737" width="9.5546875" style="665" customWidth="1"/>
    <col min="8738" max="8740" width="9.6640625" style="665" customWidth="1"/>
    <col min="8741" max="8741" width="8.88671875" style="665" customWidth="1"/>
    <col min="8742" max="8742" width="4.88671875" style="665" customWidth="1"/>
    <col min="8743" max="8743" width="8.6640625" style="665" customWidth="1"/>
    <col min="8744" max="8744" width="4.5546875" style="665" customWidth="1"/>
    <col min="8745" max="8745" width="7.6640625" style="665" customWidth="1"/>
    <col min="8746" max="8746" width="5" style="665" customWidth="1"/>
    <col min="8747" max="8748" width="10.5546875" style="665" customWidth="1"/>
    <col min="8749" max="8749" width="9.5546875" style="665" customWidth="1"/>
    <col min="8750" max="8752" width="9.6640625" style="665" customWidth="1"/>
    <col min="8753" max="8753" width="8.88671875" style="665" customWidth="1"/>
    <col min="8754" max="8754" width="4.88671875" style="665" customWidth="1"/>
    <col min="8755" max="8755" width="8.6640625" style="665" customWidth="1"/>
    <col min="8756" max="8756" width="4.5546875" style="665" customWidth="1"/>
    <col min="8757" max="8757" width="7.6640625" style="665" customWidth="1"/>
    <col min="8758" max="8758" width="5" style="665" customWidth="1"/>
    <col min="8759" max="8760" width="7.109375" style="665" customWidth="1"/>
    <col min="8761" max="8761" width="9.44140625" style="665" customWidth="1"/>
    <col min="8762" max="8762" width="6.44140625" style="665" customWidth="1"/>
    <col min="8763" max="8764" width="7.109375" style="665" customWidth="1"/>
    <col min="8765" max="8765" width="9.44140625" style="665" customWidth="1"/>
    <col min="8766" max="8766" width="6.44140625" style="665" customWidth="1"/>
    <col min="8767" max="8768" width="7.109375" style="665" customWidth="1"/>
    <col min="8769" max="8769" width="9.44140625" style="665" customWidth="1"/>
    <col min="8770" max="8770" width="6.44140625" style="665" customWidth="1"/>
    <col min="8771" max="8772" width="7.109375" style="665" customWidth="1"/>
    <col min="8773" max="8773" width="9.44140625" style="665" customWidth="1"/>
    <col min="8774" max="8774" width="6.44140625" style="665" customWidth="1"/>
    <col min="8775" max="8775" width="14.109375" style="665" customWidth="1"/>
    <col min="8776" max="8776" width="10.44140625" style="665" customWidth="1"/>
    <col min="8777" max="8777" width="10.88671875" style="665" customWidth="1"/>
    <col min="8778" max="8778" width="10.109375" style="665" customWidth="1"/>
    <col min="8779" max="8779" width="6.44140625" style="665" customWidth="1"/>
    <col min="8780" max="8780" width="10.6640625" style="665" customWidth="1"/>
    <col min="8781" max="8781" width="13.109375" style="665" customWidth="1"/>
    <col min="8782" max="8784" width="11" style="665" customWidth="1"/>
    <col min="8785" max="8966" width="10" style="665"/>
    <col min="8967" max="8967" width="6.88671875" style="665" customWidth="1"/>
    <col min="8968" max="8968" width="28.6640625" style="665" customWidth="1"/>
    <col min="8969" max="8969" width="20.33203125" style="665" customWidth="1"/>
    <col min="8970" max="8978" width="9.44140625" style="665" customWidth="1"/>
    <col min="8979" max="8980" width="10.5546875" style="665" customWidth="1"/>
    <col min="8981" max="8981" width="9.5546875" style="665" customWidth="1"/>
    <col min="8982" max="8984" width="9.6640625" style="665" customWidth="1"/>
    <col min="8985" max="8985" width="8.88671875" style="665" customWidth="1"/>
    <col min="8986" max="8986" width="4.88671875" style="665" customWidth="1"/>
    <col min="8987" max="8987" width="8.6640625" style="665" customWidth="1"/>
    <col min="8988" max="8988" width="4.5546875" style="665" customWidth="1"/>
    <col min="8989" max="8989" width="7.6640625" style="665" customWidth="1"/>
    <col min="8990" max="8990" width="5" style="665" customWidth="1"/>
    <col min="8991" max="8992" width="10.5546875" style="665" customWidth="1"/>
    <col min="8993" max="8993" width="9.5546875" style="665" customWidth="1"/>
    <col min="8994" max="8996" width="9.6640625" style="665" customWidth="1"/>
    <col min="8997" max="8997" width="8.88671875" style="665" customWidth="1"/>
    <col min="8998" max="8998" width="4.88671875" style="665" customWidth="1"/>
    <col min="8999" max="8999" width="8.6640625" style="665" customWidth="1"/>
    <col min="9000" max="9000" width="4.5546875" style="665" customWidth="1"/>
    <col min="9001" max="9001" width="7.6640625" style="665" customWidth="1"/>
    <col min="9002" max="9002" width="5" style="665" customWidth="1"/>
    <col min="9003" max="9004" width="10.5546875" style="665" customWidth="1"/>
    <col min="9005" max="9005" width="9.5546875" style="665" customWidth="1"/>
    <col min="9006" max="9008" width="9.6640625" style="665" customWidth="1"/>
    <col min="9009" max="9009" width="8.88671875" style="665" customWidth="1"/>
    <col min="9010" max="9010" width="4.88671875" style="665" customWidth="1"/>
    <col min="9011" max="9011" width="8.6640625" style="665" customWidth="1"/>
    <col min="9012" max="9012" width="4.5546875" style="665" customWidth="1"/>
    <col min="9013" max="9013" width="7.6640625" style="665" customWidth="1"/>
    <col min="9014" max="9014" width="5" style="665" customWidth="1"/>
    <col min="9015" max="9016" width="7.109375" style="665" customWidth="1"/>
    <col min="9017" max="9017" width="9.44140625" style="665" customWidth="1"/>
    <col min="9018" max="9018" width="6.44140625" style="665" customWidth="1"/>
    <col min="9019" max="9020" width="7.109375" style="665" customWidth="1"/>
    <col min="9021" max="9021" width="9.44140625" style="665" customWidth="1"/>
    <col min="9022" max="9022" width="6.44140625" style="665" customWidth="1"/>
    <col min="9023" max="9024" width="7.109375" style="665" customWidth="1"/>
    <col min="9025" max="9025" width="9.44140625" style="665" customWidth="1"/>
    <col min="9026" max="9026" width="6.44140625" style="665" customWidth="1"/>
    <col min="9027" max="9028" width="7.109375" style="665" customWidth="1"/>
    <col min="9029" max="9029" width="9.44140625" style="665" customWidth="1"/>
    <col min="9030" max="9030" width="6.44140625" style="665" customWidth="1"/>
    <col min="9031" max="9031" width="14.109375" style="665" customWidth="1"/>
    <col min="9032" max="9032" width="10.44140625" style="665" customWidth="1"/>
    <col min="9033" max="9033" width="10.88671875" style="665" customWidth="1"/>
    <col min="9034" max="9034" width="10.109375" style="665" customWidth="1"/>
    <col min="9035" max="9035" width="6.44140625" style="665" customWidth="1"/>
    <col min="9036" max="9036" width="10.6640625" style="665" customWidth="1"/>
    <col min="9037" max="9037" width="13.109375" style="665" customWidth="1"/>
    <col min="9038" max="9040" width="11" style="665" customWidth="1"/>
    <col min="9041" max="9222" width="10" style="665"/>
    <col min="9223" max="9223" width="6.88671875" style="665" customWidth="1"/>
    <col min="9224" max="9224" width="28.6640625" style="665" customWidth="1"/>
    <col min="9225" max="9225" width="20.33203125" style="665" customWidth="1"/>
    <col min="9226" max="9234" width="9.44140625" style="665" customWidth="1"/>
    <col min="9235" max="9236" width="10.5546875" style="665" customWidth="1"/>
    <col min="9237" max="9237" width="9.5546875" style="665" customWidth="1"/>
    <col min="9238" max="9240" width="9.6640625" style="665" customWidth="1"/>
    <col min="9241" max="9241" width="8.88671875" style="665" customWidth="1"/>
    <col min="9242" max="9242" width="4.88671875" style="665" customWidth="1"/>
    <col min="9243" max="9243" width="8.6640625" style="665" customWidth="1"/>
    <col min="9244" max="9244" width="4.5546875" style="665" customWidth="1"/>
    <col min="9245" max="9245" width="7.6640625" style="665" customWidth="1"/>
    <col min="9246" max="9246" width="5" style="665" customWidth="1"/>
    <col min="9247" max="9248" width="10.5546875" style="665" customWidth="1"/>
    <col min="9249" max="9249" width="9.5546875" style="665" customWidth="1"/>
    <col min="9250" max="9252" width="9.6640625" style="665" customWidth="1"/>
    <col min="9253" max="9253" width="8.88671875" style="665" customWidth="1"/>
    <col min="9254" max="9254" width="4.88671875" style="665" customWidth="1"/>
    <col min="9255" max="9255" width="8.6640625" style="665" customWidth="1"/>
    <col min="9256" max="9256" width="4.5546875" style="665" customWidth="1"/>
    <col min="9257" max="9257" width="7.6640625" style="665" customWidth="1"/>
    <col min="9258" max="9258" width="5" style="665" customWidth="1"/>
    <col min="9259" max="9260" width="10.5546875" style="665" customWidth="1"/>
    <col min="9261" max="9261" width="9.5546875" style="665" customWidth="1"/>
    <col min="9262" max="9264" width="9.6640625" style="665" customWidth="1"/>
    <col min="9265" max="9265" width="8.88671875" style="665" customWidth="1"/>
    <col min="9266" max="9266" width="4.88671875" style="665" customWidth="1"/>
    <col min="9267" max="9267" width="8.6640625" style="665" customWidth="1"/>
    <col min="9268" max="9268" width="4.5546875" style="665" customWidth="1"/>
    <col min="9269" max="9269" width="7.6640625" style="665" customWidth="1"/>
    <col min="9270" max="9270" width="5" style="665" customWidth="1"/>
    <col min="9271" max="9272" width="7.109375" style="665" customWidth="1"/>
    <col min="9273" max="9273" width="9.44140625" style="665" customWidth="1"/>
    <col min="9274" max="9274" width="6.44140625" style="665" customWidth="1"/>
    <col min="9275" max="9276" width="7.109375" style="665" customWidth="1"/>
    <col min="9277" max="9277" width="9.44140625" style="665" customWidth="1"/>
    <col min="9278" max="9278" width="6.44140625" style="665" customWidth="1"/>
    <col min="9279" max="9280" width="7.109375" style="665" customWidth="1"/>
    <col min="9281" max="9281" width="9.44140625" style="665" customWidth="1"/>
    <col min="9282" max="9282" width="6.44140625" style="665" customWidth="1"/>
    <col min="9283" max="9284" width="7.109375" style="665" customWidth="1"/>
    <col min="9285" max="9285" width="9.44140625" style="665" customWidth="1"/>
    <col min="9286" max="9286" width="6.44140625" style="665" customWidth="1"/>
    <col min="9287" max="9287" width="14.109375" style="665" customWidth="1"/>
    <col min="9288" max="9288" width="10.44140625" style="665" customWidth="1"/>
    <col min="9289" max="9289" width="10.88671875" style="665" customWidth="1"/>
    <col min="9290" max="9290" width="10.109375" style="665" customWidth="1"/>
    <col min="9291" max="9291" width="6.44140625" style="665" customWidth="1"/>
    <col min="9292" max="9292" width="10.6640625" style="665" customWidth="1"/>
    <col min="9293" max="9293" width="13.109375" style="665" customWidth="1"/>
    <col min="9294" max="9296" width="11" style="665" customWidth="1"/>
    <col min="9297" max="9478" width="10" style="665"/>
    <col min="9479" max="9479" width="6.88671875" style="665" customWidth="1"/>
    <col min="9480" max="9480" width="28.6640625" style="665" customWidth="1"/>
    <col min="9481" max="9481" width="20.33203125" style="665" customWidth="1"/>
    <col min="9482" max="9490" width="9.44140625" style="665" customWidth="1"/>
    <col min="9491" max="9492" width="10.5546875" style="665" customWidth="1"/>
    <col min="9493" max="9493" width="9.5546875" style="665" customWidth="1"/>
    <col min="9494" max="9496" width="9.6640625" style="665" customWidth="1"/>
    <col min="9497" max="9497" width="8.88671875" style="665" customWidth="1"/>
    <col min="9498" max="9498" width="4.88671875" style="665" customWidth="1"/>
    <col min="9499" max="9499" width="8.6640625" style="665" customWidth="1"/>
    <col min="9500" max="9500" width="4.5546875" style="665" customWidth="1"/>
    <col min="9501" max="9501" width="7.6640625" style="665" customWidth="1"/>
    <col min="9502" max="9502" width="5" style="665" customWidth="1"/>
    <col min="9503" max="9504" width="10.5546875" style="665" customWidth="1"/>
    <col min="9505" max="9505" width="9.5546875" style="665" customWidth="1"/>
    <col min="9506" max="9508" width="9.6640625" style="665" customWidth="1"/>
    <col min="9509" max="9509" width="8.88671875" style="665" customWidth="1"/>
    <col min="9510" max="9510" width="4.88671875" style="665" customWidth="1"/>
    <col min="9511" max="9511" width="8.6640625" style="665" customWidth="1"/>
    <col min="9512" max="9512" width="4.5546875" style="665" customWidth="1"/>
    <col min="9513" max="9513" width="7.6640625" style="665" customWidth="1"/>
    <col min="9514" max="9514" width="5" style="665" customWidth="1"/>
    <col min="9515" max="9516" width="10.5546875" style="665" customWidth="1"/>
    <col min="9517" max="9517" width="9.5546875" style="665" customWidth="1"/>
    <col min="9518" max="9520" width="9.6640625" style="665" customWidth="1"/>
    <col min="9521" max="9521" width="8.88671875" style="665" customWidth="1"/>
    <col min="9522" max="9522" width="4.88671875" style="665" customWidth="1"/>
    <col min="9523" max="9523" width="8.6640625" style="665" customWidth="1"/>
    <col min="9524" max="9524" width="4.5546875" style="665" customWidth="1"/>
    <col min="9525" max="9525" width="7.6640625" style="665" customWidth="1"/>
    <col min="9526" max="9526" width="5" style="665" customWidth="1"/>
    <col min="9527" max="9528" width="7.109375" style="665" customWidth="1"/>
    <col min="9529" max="9529" width="9.44140625" style="665" customWidth="1"/>
    <col min="9530" max="9530" width="6.44140625" style="665" customWidth="1"/>
    <col min="9531" max="9532" width="7.109375" style="665" customWidth="1"/>
    <col min="9533" max="9533" width="9.44140625" style="665" customWidth="1"/>
    <col min="9534" max="9534" width="6.44140625" style="665" customWidth="1"/>
    <col min="9535" max="9536" width="7.109375" style="665" customWidth="1"/>
    <col min="9537" max="9537" width="9.44140625" style="665" customWidth="1"/>
    <col min="9538" max="9538" width="6.44140625" style="665" customWidth="1"/>
    <col min="9539" max="9540" width="7.109375" style="665" customWidth="1"/>
    <col min="9541" max="9541" width="9.44140625" style="665" customWidth="1"/>
    <col min="9542" max="9542" width="6.44140625" style="665" customWidth="1"/>
    <col min="9543" max="9543" width="14.109375" style="665" customWidth="1"/>
    <col min="9544" max="9544" width="10.44140625" style="665" customWidth="1"/>
    <col min="9545" max="9545" width="10.88671875" style="665" customWidth="1"/>
    <col min="9546" max="9546" width="10.109375" style="665" customWidth="1"/>
    <col min="9547" max="9547" width="6.44140625" style="665" customWidth="1"/>
    <col min="9548" max="9548" width="10.6640625" style="665" customWidth="1"/>
    <col min="9549" max="9549" width="13.109375" style="665" customWidth="1"/>
    <col min="9550" max="9552" width="11" style="665" customWidth="1"/>
    <col min="9553" max="9734" width="10" style="665"/>
    <col min="9735" max="9735" width="6.88671875" style="665" customWidth="1"/>
    <col min="9736" max="9736" width="28.6640625" style="665" customWidth="1"/>
    <col min="9737" max="9737" width="20.33203125" style="665" customWidth="1"/>
    <col min="9738" max="9746" width="9.44140625" style="665" customWidth="1"/>
    <col min="9747" max="9748" width="10.5546875" style="665" customWidth="1"/>
    <col min="9749" max="9749" width="9.5546875" style="665" customWidth="1"/>
    <col min="9750" max="9752" width="9.6640625" style="665" customWidth="1"/>
    <col min="9753" max="9753" width="8.88671875" style="665" customWidth="1"/>
    <col min="9754" max="9754" width="4.88671875" style="665" customWidth="1"/>
    <col min="9755" max="9755" width="8.6640625" style="665" customWidth="1"/>
    <col min="9756" max="9756" width="4.5546875" style="665" customWidth="1"/>
    <col min="9757" max="9757" width="7.6640625" style="665" customWidth="1"/>
    <col min="9758" max="9758" width="5" style="665" customWidth="1"/>
    <col min="9759" max="9760" width="10.5546875" style="665" customWidth="1"/>
    <col min="9761" max="9761" width="9.5546875" style="665" customWidth="1"/>
    <col min="9762" max="9764" width="9.6640625" style="665" customWidth="1"/>
    <col min="9765" max="9765" width="8.88671875" style="665" customWidth="1"/>
    <col min="9766" max="9766" width="4.88671875" style="665" customWidth="1"/>
    <col min="9767" max="9767" width="8.6640625" style="665" customWidth="1"/>
    <col min="9768" max="9768" width="4.5546875" style="665" customWidth="1"/>
    <col min="9769" max="9769" width="7.6640625" style="665" customWidth="1"/>
    <col min="9770" max="9770" width="5" style="665" customWidth="1"/>
    <col min="9771" max="9772" width="10.5546875" style="665" customWidth="1"/>
    <col min="9773" max="9773" width="9.5546875" style="665" customWidth="1"/>
    <col min="9774" max="9776" width="9.6640625" style="665" customWidth="1"/>
    <col min="9777" max="9777" width="8.88671875" style="665" customWidth="1"/>
    <col min="9778" max="9778" width="4.88671875" style="665" customWidth="1"/>
    <col min="9779" max="9779" width="8.6640625" style="665" customWidth="1"/>
    <col min="9780" max="9780" width="4.5546875" style="665" customWidth="1"/>
    <col min="9781" max="9781" width="7.6640625" style="665" customWidth="1"/>
    <col min="9782" max="9782" width="5" style="665" customWidth="1"/>
    <col min="9783" max="9784" width="7.109375" style="665" customWidth="1"/>
    <col min="9785" max="9785" width="9.44140625" style="665" customWidth="1"/>
    <col min="9786" max="9786" width="6.44140625" style="665" customWidth="1"/>
    <col min="9787" max="9788" width="7.109375" style="665" customWidth="1"/>
    <col min="9789" max="9789" width="9.44140625" style="665" customWidth="1"/>
    <col min="9790" max="9790" width="6.44140625" style="665" customWidth="1"/>
    <col min="9791" max="9792" width="7.109375" style="665" customWidth="1"/>
    <col min="9793" max="9793" width="9.44140625" style="665" customWidth="1"/>
    <col min="9794" max="9794" width="6.44140625" style="665" customWidth="1"/>
    <col min="9795" max="9796" width="7.109375" style="665" customWidth="1"/>
    <col min="9797" max="9797" width="9.44140625" style="665" customWidth="1"/>
    <col min="9798" max="9798" width="6.44140625" style="665" customWidth="1"/>
    <col min="9799" max="9799" width="14.109375" style="665" customWidth="1"/>
    <col min="9800" max="9800" width="10.44140625" style="665" customWidth="1"/>
    <col min="9801" max="9801" width="10.88671875" style="665" customWidth="1"/>
    <col min="9802" max="9802" width="10.109375" style="665" customWidth="1"/>
    <col min="9803" max="9803" width="6.44140625" style="665" customWidth="1"/>
    <col min="9804" max="9804" width="10.6640625" style="665" customWidth="1"/>
    <col min="9805" max="9805" width="13.109375" style="665" customWidth="1"/>
    <col min="9806" max="9808" width="11" style="665" customWidth="1"/>
    <col min="9809" max="9990" width="10" style="665"/>
    <col min="9991" max="9991" width="6.88671875" style="665" customWidth="1"/>
    <col min="9992" max="9992" width="28.6640625" style="665" customWidth="1"/>
    <col min="9993" max="9993" width="20.33203125" style="665" customWidth="1"/>
    <col min="9994" max="10002" width="9.44140625" style="665" customWidth="1"/>
    <col min="10003" max="10004" width="10.5546875" style="665" customWidth="1"/>
    <col min="10005" max="10005" width="9.5546875" style="665" customWidth="1"/>
    <col min="10006" max="10008" width="9.6640625" style="665" customWidth="1"/>
    <col min="10009" max="10009" width="8.88671875" style="665" customWidth="1"/>
    <col min="10010" max="10010" width="4.88671875" style="665" customWidth="1"/>
    <col min="10011" max="10011" width="8.6640625" style="665" customWidth="1"/>
    <col min="10012" max="10012" width="4.5546875" style="665" customWidth="1"/>
    <col min="10013" max="10013" width="7.6640625" style="665" customWidth="1"/>
    <col min="10014" max="10014" width="5" style="665" customWidth="1"/>
    <col min="10015" max="10016" width="10.5546875" style="665" customWidth="1"/>
    <col min="10017" max="10017" width="9.5546875" style="665" customWidth="1"/>
    <col min="10018" max="10020" width="9.6640625" style="665" customWidth="1"/>
    <col min="10021" max="10021" width="8.88671875" style="665" customWidth="1"/>
    <col min="10022" max="10022" width="4.88671875" style="665" customWidth="1"/>
    <col min="10023" max="10023" width="8.6640625" style="665" customWidth="1"/>
    <col min="10024" max="10024" width="4.5546875" style="665" customWidth="1"/>
    <col min="10025" max="10025" width="7.6640625" style="665" customWidth="1"/>
    <col min="10026" max="10026" width="5" style="665" customWidth="1"/>
    <col min="10027" max="10028" width="10.5546875" style="665" customWidth="1"/>
    <col min="10029" max="10029" width="9.5546875" style="665" customWidth="1"/>
    <col min="10030" max="10032" width="9.6640625" style="665" customWidth="1"/>
    <col min="10033" max="10033" width="8.88671875" style="665" customWidth="1"/>
    <col min="10034" max="10034" width="4.88671875" style="665" customWidth="1"/>
    <col min="10035" max="10035" width="8.6640625" style="665" customWidth="1"/>
    <col min="10036" max="10036" width="4.5546875" style="665" customWidth="1"/>
    <col min="10037" max="10037" width="7.6640625" style="665" customWidth="1"/>
    <col min="10038" max="10038" width="5" style="665" customWidth="1"/>
    <col min="10039" max="10040" width="7.109375" style="665" customWidth="1"/>
    <col min="10041" max="10041" width="9.44140625" style="665" customWidth="1"/>
    <col min="10042" max="10042" width="6.44140625" style="665" customWidth="1"/>
    <col min="10043" max="10044" width="7.109375" style="665" customWidth="1"/>
    <col min="10045" max="10045" width="9.44140625" style="665" customWidth="1"/>
    <col min="10046" max="10046" width="6.44140625" style="665" customWidth="1"/>
    <col min="10047" max="10048" width="7.109375" style="665" customWidth="1"/>
    <col min="10049" max="10049" width="9.44140625" style="665" customWidth="1"/>
    <col min="10050" max="10050" width="6.44140625" style="665" customWidth="1"/>
    <col min="10051" max="10052" width="7.109375" style="665" customWidth="1"/>
    <col min="10053" max="10053" width="9.44140625" style="665" customWidth="1"/>
    <col min="10054" max="10054" width="6.44140625" style="665" customWidth="1"/>
    <col min="10055" max="10055" width="14.109375" style="665" customWidth="1"/>
    <col min="10056" max="10056" width="10.44140625" style="665" customWidth="1"/>
    <col min="10057" max="10057" width="10.88671875" style="665" customWidth="1"/>
    <col min="10058" max="10058" width="10.109375" style="665" customWidth="1"/>
    <col min="10059" max="10059" width="6.44140625" style="665" customWidth="1"/>
    <col min="10060" max="10060" width="10.6640625" style="665" customWidth="1"/>
    <col min="10061" max="10061" width="13.109375" style="665" customWidth="1"/>
    <col min="10062" max="10064" width="11" style="665" customWidth="1"/>
    <col min="10065" max="10246" width="10" style="665"/>
    <col min="10247" max="10247" width="6.88671875" style="665" customWidth="1"/>
    <col min="10248" max="10248" width="28.6640625" style="665" customWidth="1"/>
    <col min="10249" max="10249" width="20.33203125" style="665" customWidth="1"/>
    <col min="10250" max="10258" width="9.44140625" style="665" customWidth="1"/>
    <col min="10259" max="10260" width="10.5546875" style="665" customWidth="1"/>
    <col min="10261" max="10261" width="9.5546875" style="665" customWidth="1"/>
    <col min="10262" max="10264" width="9.6640625" style="665" customWidth="1"/>
    <col min="10265" max="10265" width="8.88671875" style="665" customWidth="1"/>
    <col min="10266" max="10266" width="4.88671875" style="665" customWidth="1"/>
    <col min="10267" max="10267" width="8.6640625" style="665" customWidth="1"/>
    <col min="10268" max="10268" width="4.5546875" style="665" customWidth="1"/>
    <col min="10269" max="10269" width="7.6640625" style="665" customWidth="1"/>
    <col min="10270" max="10270" width="5" style="665" customWidth="1"/>
    <col min="10271" max="10272" width="10.5546875" style="665" customWidth="1"/>
    <col min="10273" max="10273" width="9.5546875" style="665" customWidth="1"/>
    <col min="10274" max="10276" width="9.6640625" style="665" customWidth="1"/>
    <col min="10277" max="10277" width="8.88671875" style="665" customWidth="1"/>
    <col min="10278" max="10278" width="4.88671875" style="665" customWidth="1"/>
    <col min="10279" max="10279" width="8.6640625" style="665" customWidth="1"/>
    <col min="10280" max="10280" width="4.5546875" style="665" customWidth="1"/>
    <col min="10281" max="10281" width="7.6640625" style="665" customWidth="1"/>
    <col min="10282" max="10282" width="5" style="665" customWidth="1"/>
    <col min="10283" max="10284" width="10.5546875" style="665" customWidth="1"/>
    <col min="10285" max="10285" width="9.5546875" style="665" customWidth="1"/>
    <col min="10286" max="10288" width="9.6640625" style="665" customWidth="1"/>
    <col min="10289" max="10289" width="8.88671875" style="665" customWidth="1"/>
    <col min="10290" max="10290" width="4.88671875" style="665" customWidth="1"/>
    <col min="10291" max="10291" width="8.6640625" style="665" customWidth="1"/>
    <col min="10292" max="10292" width="4.5546875" style="665" customWidth="1"/>
    <col min="10293" max="10293" width="7.6640625" style="665" customWidth="1"/>
    <col min="10294" max="10294" width="5" style="665" customWidth="1"/>
    <col min="10295" max="10296" width="7.109375" style="665" customWidth="1"/>
    <col min="10297" max="10297" width="9.44140625" style="665" customWidth="1"/>
    <col min="10298" max="10298" width="6.44140625" style="665" customWidth="1"/>
    <col min="10299" max="10300" width="7.109375" style="665" customWidth="1"/>
    <col min="10301" max="10301" width="9.44140625" style="665" customWidth="1"/>
    <col min="10302" max="10302" width="6.44140625" style="665" customWidth="1"/>
    <col min="10303" max="10304" width="7.109375" style="665" customWidth="1"/>
    <col min="10305" max="10305" width="9.44140625" style="665" customWidth="1"/>
    <col min="10306" max="10306" width="6.44140625" style="665" customWidth="1"/>
    <col min="10307" max="10308" width="7.109375" style="665" customWidth="1"/>
    <col min="10309" max="10309" width="9.44140625" style="665" customWidth="1"/>
    <col min="10310" max="10310" width="6.44140625" style="665" customWidth="1"/>
    <col min="10311" max="10311" width="14.109375" style="665" customWidth="1"/>
    <col min="10312" max="10312" width="10.44140625" style="665" customWidth="1"/>
    <col min="10313" max="10313" width="10.88671875" style="665" customWidth="1"/>
    <col min="10314" max="10314" width="10.109375" style="665" customWidth="1"/>
    <col min="10315" max="10315" width="6.44140625" style="665" customWidth="1"/>
    <col min="10316" max="10316" width="10.6640625" style="665" customWidth="1"/>
    <col min="10317" max="10317" width="13.109375" style="665" customWidth="1"/>
    <col min="10318" max="10320" width="11" style="665" customWidth="1"/>
    <col min="10321" max="10502" width="10" style="665"/>
    <col min="10503" max="10503" width="6.88671875" style="665" customWidth="1"/>
    <col min="10504" max="10504" width="28.6640625" style="665" customWidth="1"/>
    <col min="10505" max="10505" width="20.33203125" style="665" customWidth="1"/>
    <col min="10506" max="10514" width="9.44140625" style="665" customWidth="1"/>
    <col min="10515" max="10516" width="10.5546875" style="665" customWidth="1"/>
    <col min="10517" max="10517" width="9.5546875" style="665" customWidth="1"/>
    <col min="10518" max="10520" width="9.6640625" style="665" customWidth="1"/>
    <col min="10521" max="10521" width="8.88671875" style="665" customWidth="1"/>
    <col min="10522" max="10522" width="4.88671875" style="665" customWidth="1"/>
    <col min="10523" max="10523" width="8.6640625" style="665" customWidth="1"/>
    <col min="10524" max="10524" width="4.5546875" style="665" customWidth="1"/>
    <col min="10525" max="10525" width="7.6640625" style="665" customWidth="1"/>
    <col min="10526" max="10526" width="5" style="665" customWidth="1"/>
    <col min="10527" max="10528" width="10.5546875" style="665" customWidth="1"/>
    <col min="10529" max="10529" width="9.5546875" style="665" customWidth="1"/>
    <col min="10530" max="10532" width="9.6640625" style="665" customWidth="1"/>
    <col min="10533" max="10533" width="8.88671875" style="665" customWidth="1"/>
    <col min="10534" max="10534" width="4.88671875" style="665" customWidth="1"/>
    <col min="10535" max="10535" width="8.6640625" style="665" customWidth="1"/>
    <col min="10536" max="10536" width="4.5546875" style="665" customWidth="1"/>
    <col min="10537" max="10537" width="7.6640625" style="665" customWidth="1"/>
    <col min="10538" max="10538" width="5" style="665" customWidth="1"/>
    <col min="10539" max="10540" width="10.5546875" style="665" customWidth="1"/>
    <col min="10541" max="10541" width="9.5546875" style="665" customWidth="1"/>
    <col min="10542" max="10544" width="9.6640625" style="665" customWidth="1"/>
    <col min="10545" max="10545" width="8.88671875" style="665" customWidth="1"/>
    <col min="10546" max="10546" width="4.88671875" style="665" customWidth="1"/>
    <col min="10547" max="10547" width="8.6640625" style="665" customWidth="1"/>
    <col min="10548" max="10548" width="4.5546875" style="665" customWidth="1"/>
    <col min="10549" max="10549" width="7.6640625" style="665" customWidth="1"/>
    <col min="10550" max="10550" width="5" style="665" customWidth="1"/>
    <col min="10551" max="10552" width="7.109375" style="665" customWidth="1"/>
    <col min="10553" max="10553" width="9.44140625" style="665" customWidth="1"/>
    <col min="10554" max="10554" width="6.44140625" style="665" customWidth="1"/>
    <col min="10555" max="10556" width="7.109375" style="665" customWidth="1"/>
    <col min="10557" max="10557" width="9.44140625" style="665" customWidth="1"/>
    <col min="10558" max="10558" width="6.44140625" style="665" customWidth="1"/>
    <col min="10559" max="10560" width="7.109375" style="665" customWidth="1"/>
    <col min="10561" max="10561" width="9.44140625" style="665" customWidth="1"/>
    <col min="10562" max="10562" width="6.44140625" style="665" customWidth="1"/>
    <col min="10563" max="10564" width="7.109375" style="665" customWidth="1"/>
    <col min="10565" max="10565" width="9.44140625" style="665" customWidth="1"/>
    <col min="10566" max="10566" width="6.44140625" style="665" customWidth="1"/>
    <col min="10567" max="10567" width="14.109375" style="665" customWidth="1"/>
    <col min="10568" max="10568" width="10.44140625" style="665" customWidth="1"/>
    <col min="10569" max="10569" width="10.88671875" style="665" customWidth="1"/>
    <col min="10570" max="10570" width="10.109375" style="665" customWidth="1"/>
    <col min="10571" max="10571" width="6.44140625" style="665" customWidth="1"/>
    <col min="10572" max="10572" width="10.6640625" style="665" customWidth="1"/>
    <col min="10573" max="10573" width="13.109375" style="665" customWidth="1"/>
    <col min="10574" max="10576" width="11" style="665" customWidth="1"/>
    <col min="10577" max="10758" width="10" style="665"/>
    <col min="10759" max="10759" width="6.88671875" style="665" customWidth="1"/>
    <col min="10760" max="10760" width="28.6640625" style="665" customWidth="1"/>
    <col min="10761" max="10761" width="20.33203125" style="665" customWidth="1"/>
    <col min="10762" max="10770" width="9.44140625" style="665" customWidth="1"/>
    <col min="10771" max="10772" width="10.5546875" style="665" customWidth="1"/>
    <col min="10773" max="10773" width="9.5546875" style="665" customWidth="1"/>
    <col min="10774" max="10776" width="9.6640625" style="665" customWidth="1"/>
    <col min="10777" max="10777" width="8.88671875" style="665" customWidth="1"/>
    <col min="10778" max="10778" width="4.88671875" style="665" customWidth="1"/>
    <col min="10779" max="10779" width="8.6640625" style="665" customWidth="1"/>
    <col min="10780" max="10780" width="4.5546875" style="665" customWidth="1"/>
    <col min="10781" max="10781" width="7.6640625" style="665" customWidth="1"/>
    <col min="10782" max="10782" width="5" style="665" customWidth="1"/>
    <col min="10783" max="10784" width="10.5546875" style="665" customWidth="1"/>
    <col min="10785" max="10785" width="9.5546875" style="665" customWidth="1"/>
    <col min="10786" max="10788" width="9.6640625" style="665" customWidth="1"/>
    <col min="10789" max="10789" width="8.88671875" style="665" customWidth="1"/>
    <col min="10790" max="10790" width="4.88671875" style="665" customWidth="1"/>
    <col min="10791" max="10791" width="8.6640625" style="665" customWidth="1"/>
    <col min="10792" max="10792" width="4.5546875" style="665" customWidth="1"/>
    <col min="10793" max="10793" width="7.6640625" style="665" customWidth="1"/>
    <col min="10794" max="10794" width="5" style="665" customWidth="1"/>
    <col min="10795" max="10796" width="10.5546875" style="665" customWidth="1"/>
    <col min="10797" max="10797" width="9.5546875" style="665" customWidth="1"/>
    <col min="10798" max="10800" width="9.6640625" style="665" customWidth="1"/>
    <col min="10801" max="10801" width="8.88671875" style="665" customWidth="1"/>
    <col min="10802" max="10802" width="4.88671875" style="665" customWidth="1"/>
    <col min="10803" max="10803" width="8.6640625" style="665" customWidth="1"/>
    <col min="10804" max="10804" width="4.5546875" style="665" customWidth="1"/>
    <col min="10805" max="10805" width="7.6640625" style="665" customWidth="1"/>
    <col min="10806" max="10806" width="5" style="665" customWidth="1"/>
    <col min="10807" max="10808" width="7.109375" style="665" customWidth="1"/>
    <col min="10809" max="10809" width="9.44140625" style="665" customWidth="1"/>
    <col min="10810" max="10810" width="6.44140625" style="665" customWidth="1"/>
    <col min="10811" max="10812" width="7.109375" style="665" customWidth="1"/>
    <col min="10813" max="10813" width="9.44140625" style="665" customWidth="1"/>
    <col min="10814" max="10814" width="6.44140625" style="665" customWidth="1"/>
    <col min="10815" max="10816" width="7.109375" style="665" customWidth="1"/>
    <col min="10817" max="10817" width="9.44140625" style="665" customWidth="1"/>
    <col min="10818" max="10818" width="6.44140625" style="665" customWidth="1"/>
    <col min="10819" max="10820" width="7.109375" style="665" customWidth="1"/>
    <col min="10821" max="10821" width="9.44140625" style="665" customWidth="1"/>
    <col min="10822" max="10822" width="6.44140625" style="665" customWidth="1"/>
    <col min="10823" max="10823" width="14.109375" style="665" customWidth="1"/>
    <col min="10824" max="10824" width="10.44140625" style="665" customWidth="1"/>
    <col min="10825" max="10825" width="10.88671875" style="665" customWidth="1"/>
    <col min="10826" max="10826" width="10.109375" style="665" customWidth="1"/>
    <col min="10827" max="10827" width="6.44140625" style="665" customWidth="1"/>
    <col min="10828" max="10828" width="10.6640625" style="665" customWidth="1"/>
    <col min="10829" max="10829" width="13.109375" style="665" customWidth="1"/>
    <col min="10830" max="10832" width="11" style="665" customWidth="1"/>
    <col min="10833" max="11014" width="10" style="665"/>
    <col min="11015" max="11015" width="6.88671875" style="665" customWidth="1"/>
    <col min="11016" max="11016" width="28.6640625" style="665" customWidth="1"/>
    <col min="11017" max="11017" width="20.33203125" style="665" customWidth="1"/>
    <col min="11018" max="11026" width="9.44140625" style="665" customWidth="1"/>
    <col min="11027" max="11028" width="10.5546875" style="665" customWidth="1"/>
    <col min="11029" max="11029" width="9.5546875" style="665" customWidth="1"/>
    <col min="11030" max="11032" width="9.6640625" style="665" customWidth="1"/>
    <col min="11033" max="11033" width="8.88671875" style="665" customWidth="1"/>
    <col min="11034" max="11034" width="4.88671875" style="665" customWidth="1"/>
    <col min="11035" max="11035" width="8.6640625" style="665" customWidth="1"/>
    <col min="11036" max="11036" width="4.5546875" style="665" customWidth="1"/>
    <col min="11037" max="11037" width="7.6640625" style="665" customWidth="1"/>
    <col min="11038" max="11038" width="5" style="665" customWidth="1"/>
    <col min="11039" max="11040" width="10.5546875" style="665" customWidth="1"/>
    <col min="11041" max="11041" width="9.5546875" style="665" customWidth="1"/>
    <col min="11042" max="11044" width="9.6640625" style="665" customWidth="1"/>
    <col min="11045" max="11045" width="8.88671875" style="665" customWidth="1"/>
    <col min="11046" max="11046" width="4.88671875" style="665" customWidth="1"/>
    <col min="11047" max="11047" width="8.6640625" style="665" customWidth="1"/>
    <col min="11048" max="11048" width="4.5546875" style="665" customWidth="1"/>
    <col min="11049" max="11049" width="7.6640625" style="665" customWidth="1"/>
    <col min="11050" max="11050" width="5" style="665" customWidth="1"/>
    <col min="11051" max="11052" width="10.5546875" style="665" customWidth="1"/>
    <col min="11053" max="11053" width="9.5546875" style="665" customWidth="1"/>
    <col min="11054" max="11056" width="9.6640625" style="665" customWidth="1"/>
    <col min="11057" max="11057" width="8.88671875" style="665" customWidth="1"/>
    <col min="11058" max="11058" width="4.88671875" style="665" customWidth="1"/>
    <col min="11059" max="11059" width="8.6640625" style="665" customWidth="1"/>
    <col min="11060" max="11060" width="4.5546875" style="665" customWidth="1"/>
    <col min="11061" max="11061" width="7.6640625" style="665" customWidth="1"/>
    <col min="11062" max="11062" width="5" style="665" customWidth="1"/>
    <col min="11063" max="11064" width="7.109375" style="665" customWidth="1"/>
    <col min="11065" max="11065" width="9.44140625" style="665" customWidth="1"/>
    <col min="11066" max="11066" width="6.44140625" style="665" customWidth="1"/>
    <col min="11067" max="11068" width="7.109375" style="665" customWidth="1"/>
    <col min="11069" max="11069" width="9.44140625" style="665" customWidth="1"/>
    <col min="11070" max="11070" width="6.44140625" style="665" customWidth="1"/>
    <col min="11071" max="11072" width="7.109375" style="665" customWidth="1"/>
    <col min="11073" max="11073" width="9.44140625" style="665" customWidth="1"/>
    <col min="11074" max="11074" width="6.44140625" style="665" customWidth="1"/>
    <col min="11075" max="11076" width="7.109375" style="665" customWidth="1"/>
    <col min="11077" max="11077" width="9.44140625" style="665" customWidth="1"/>
    <col min="11078" max="11078" width="6.44140625" style="665" customWidth="1"/>
    <col min="11079" max="11079" width="14.109375" style="665" customWidth="1"/>
    <col min="11080" max="11080" width="10.44140625" style="665" customWidth="1"/>
    <col min="11081" max="11081" width="10.88671875" style="665" customWidth="1"/>
    <col min="11082" max="11082" width="10.109375" style="665" customWidth="1"/>
    <col min="11083" max="11083" width="6.44140625" style="665" customWidth="1"/>
    <col min="11084" max="11084" width="10.6640625" style="665" customWidth="1"/>
    <col min="11085" max="11085" width="13.109375" style="665" customWidth="1"/>
    <col min="11086" max="11088" width="11" style="665" customWidth="1"/>
    <col min="11089" max="11270" width="10" style="665"/>
    <col min="11271" max="11271" width="6.88671875" style="665" customWidth="1"/>
    <col min="11272" max="11272" width="28.6640625" style="665" customWidth="1"/>
    <col min="11273" max="11273" width="20.33203125" style="665" customWidth="1"/>
    <col min="11274" max="11282" width="9.44140625" style="665" customWidth="1"/>
    <col min="11283" max="11284" width="10.5546875" style="665" customWidth="1"/>
    <col min="11285" max="11285" width="9.5546875" style="665" customWidth="1"/>
    <col min="11286" max="11288" width="9.6640625" style="665" customWidth="1"/>
    <col min="11289" max="11289" width="8.88671875" style="665" customWidth="1"/>
    <col min="11290" max="11290" width="4.88671875" style="665" customWidth="1"/>
    <col min="11291" max="11291" width="8.6640625" style="665" customWidth="1"/>
    <col min="11292" max="11292" width="4.5546875" style="665" customWidth="1"/>
    <col min="11293" max="11293" width="7.6640625" style="665" customWidth="1"/>
    <col min="11294" max="11294" width="5" style="665" customWidth="1"/>
    <col min="11295" max="11296" width="10.5546875" style="665" customWidth="1"/>
    <col min="11297" max="11297" width="9.5546875" style="665" customWidth="1"/>
    <col min="11298" max="11300" width="9.6640625" style="665" customWidth="1"/>
    <col min="11301" max="11301" width="8.88671875" style="665" customWidth="1"/>
    <col min="11302" max="11302" width="4.88671875" style="665" customWidth="1"/>
    <col min="11303" max="11303" width="8.6640625" style="665" customWidth="1"/>
    <col min="11304" max="11304" width="4.5546875" style="665" customWidth="1"/>
    <col min="11305" max="11305" width="7.6640625" style="665" customWidth="1"/>
    <col min="11306" max="11306" width="5" style="665" customWidth="1"/>
    <col min="11307" max="11308" width="10.5546875" style="665" customWidth="1"/>
    <col min="11309" max="11309" width="9.5546875" style="665" customWidth="1"/>
    <col min="11310" max="11312" width="9.6640625" style="665" customWidth="1"/>
    <col min="11313" max="11313" width="8.88671875" style="665" customWidth="1"/>
    <col min="11314" max="11314" width="4.88671875" style="665" customWidth="1"/>
    <col min="11315" max="11315" width="8.6640625" style="665" customWidth="1"/>
    <col min="11316" max="11316" width="4.5546875" style="665" customWidth="1"/>
    <col min="11317" max="11317" width="7.6640625" style="665" customWidth="1"/>
    <col min="11318" max="11318" width="5" style="665" customWidth="1"/>
    <col min="11319" max="11320" width="7.109375" style="665" customWidth="1"/>
    <col min="11321" max="11321" width="9.44140625" style="665" customWidth="1"/>
    <col min="11322" max="11322" width="6.44140625" style="665" customWidth="1"/>
    <col min="11323" max="11324" width="7.109375" style="665" customWidth="1"/>
    <col min="11325" max="11325" width="9.44140625" style="665" customWidth="1"/>
    <col min="11326" max="11326" width="6.44140625" style="665" customWidth="1"/>
    <col min="11327" max="11328" width="7.109375" style="665" customWidth="1"/>
    <col min="11329" max="11329" width="9.44140625" style="665" customWidth="1"/>
    <col min="11330" max="11330" width="6.44140625" style="665" customWidth="1"/>
    <col min="11331" max="11332" width="7.109375" style="665" customWidth="1"/>
    <col min="11333" max="11333" width="9.44140625" style="665" customWidth="1"/>
    <col min="11334" max="11334" width="6.44140625" style="665" customWidth="1"/>
    <col min="11335" max="11335" width="14.109375" style="665" customWidth="1"/>
    <col min="11336" max="11336" width="10.44140625" style="665" customWidth="1"/>
    <col min="11337" max="11337" width="10.88671875" style="665" customWidth="1"/>
    <col min="11338" max="11338" width="10.109375" style="665" customWidth="1"/>
    <col min="11339" max="11339" width="6.44140625" style="665" customWidth="1"/>
    <col min="11340" max="11340" width="10.6640625" style="665" customWidth="1"/>
    <col min="11341" max="11341" width="13.109375" style="665" customWidth="1"/>
    <col min="11342" max="11344" width="11" style="665" customWidth="1"/>
    <col min="11345" max="11526" width="10" style="665"/>
    <col min="11527" max="11527" width="6.88671875" style="665" customWidth="1"/>
    <col min="11528" max="11528" width="28.6640625" style="665" customWidth="1"/>
    <col min="11529" max="11529" width="20.33203125" style="665" customWidth="1"/>
    <col min="11530" max="11538" width="9.44140625" style="665" customWidth="1"/>
    <col min="11539" max="11540" width="10.5546875" style="665" customWidth="1"/>
    <col min="11541" max="11541" width="9.5546875" style="665" customWidth="1"/>
    <col min="11542" max="11544" width="9.6640625" style="665" customWidth="1"/>
    <col min="11545" max="11545" width="8.88671875" style="665" customWidth="1"/>
    <col min="11546" max="11546" width="4.88671875" style="665" customWidth="1"/>
    <col min="11547" max="11547" width="8.6640625" style="665" customWidth="1"/>
    <col min="11548" max="11548" width="4.5546875" style="665" customWidth="1"/>
    <col min="11549" max="11549" width="7.6640625" style="665" customWidth="1"/>
    <col min="11550" max="11550" width="5" style="665" customWidth="1"/>
    <col min="11551" max="11552" width="10.5546875" style="665" customWidth="1"/>
    <col min="11553" max="11553" width="9.5546875" style="665" customWidth="1"/>
    <col min="11554" max="11556" width="9.6640625" style="665" customWidth="1"/>
    <col min="11557" max="11557" width="8.88671875" style="665" customWidth="1"/>
    <col min="11558" max="11558" width="4.88671875" style="665" customWidth="1"/>
    <col min="11559" max="11559" width="8.6640625" style="665" customWidth="1"/>
    <col min="11560" max="11560" width="4.5546875" style="665" customWidth="1"/>
    <col min="11561" max="11561" width="7.6640625" style="665" customWidth="1"/>
    <col min="11562" max="11562" width="5" style="665" customWidth="1"/>
    <col min="11563" max="11564" width="10.5546875" style="665" customWidth="1"/>
    <col min="11565" max="11565" width="9.5546875" style="665" customWidth="1"/>
    <col min="11566" max="11568" width="9.6640625" style="665" customWidth="1"/>
    <col min="11569" max="11569" width="8.88671875" style="665" customWidth="1"/>
    <col min="11570" max="11570" width="4.88671875" style="665" customWidth="1"/>
    <col min="11571" max="11571" width="8.6640625" style="665" customWidth="1"/>
    <col min="11572" max="11572" width="4.5546875" style="665" customWidth="1"/>
    <col min="11573" max="11573" width="7.6640625" style="665" customWidth="1"/>
    <col min="11574" max="11574" width="5" style="665" customWidth="1"/>
    <col min="11575" max="11576" width="7.109375" style="665" customWidth="1"/>
    <col min="11577" max="11577" width="9.44140625" style="665" customWidth="1"/>
    <col min="11578" max="11578" width="6.44140625" style="665" customWidth="1"/>
    <col min="11579" max="11580" width="7.109375" style="665" customWidth="1"/>
    <col min="11581" max="11581" width="9.44140625" style="665" customWidth="1"/>
    <col min="11582" max="11582" width="6.44140625" style="665" customWidth="1"/>
    <col min="11583" max="11584" width="7.109375" style="665" customWidth="1"/>
    <col min="11585" max="11585" width="9.44140625" style="665" customWidth="1"/>
    <col min="11586" max="11586" width="6.44140625" style="665" customWidth="1"/>
    <col min="11587" max="11588" width="7.109375" style="665" customWidth="1"/>
    <col min="11589" max="11589" width="9.44140625" style="665" customWidth="1"/>
    <col min="11590" max="11590" width="6.44140625" style="665" customWidth="1"/>
    <col min="11591" max="11591" width="14.109375" style="665" customWidth="1"/>
    <col min="11592" max="11592" width="10.44140625" style="665" customWidth="1"/>
    <col min="11593" max="11593" width="10.88671875" style="665" customWidth="1"/>
    <col min="11594" max="11594" width="10.109375" style="665" customWidth="1"/>
    <col min="11595" max="11595" width="6.44140625" style="665" customWidth="1"/>
    <col min="11596" max="11596" width="10.6640625" style="665" customWidth="1"/>
    <col min="11597" max="11597" width="13.109375" style="665" customWidth="1"/>
    <col min="11598" max="11600" width="11" style="665" customWidth="1"/>
    <col min="11601" max="11782" width="10" style="665"/>
    <col min="11783" max="11783" width="6.88671875" style="665" customWidth="1"/>
    <col min="11784" max="11784" width="28.6640625" style="665" customWidth="1"/>
    <col min="11785" max="11785" width="20.33203125" style="665" customWidth="1"/>
    <col min="11786" max="11794" width="9.44140625" style="665" customWidth="1"/>
    <col min="11795" max="11796" width="10.5546875" style="665" customWidth="1"/>
    <col min="11797" max="11797" width="9.5546875" style="665" customWidth="1"/>
    <col min="11798" max="11800" width="9.6640625" style="665" customWidth="1"/>
    <col min="11801" max="11801" width="8.88671875" style="665" customWidth="1"/>
    <col min="11802" max="11802" width="4.88671875" style="665" customWidth="1"/>
    <col min="11803" max="11803" width="8.6640625" style="665" customWidth="1"/>
    <col min="11804" max="11804" width="4.5546875" style="665" customWidth="1"/>
    <col min="11805" max="11805" width="7.6640625" style="665" customWidth="1"/>
    <col min="11806" max="11806" width="5" style="665" customWidth="1"/>
    <col min="11807" max="11808" width="10.5546875" style="665" customWidth="1"/>
    <col min="11809" max="11809" width="9.5546875" style="665" customWidth="1"/>
    <col min="11810" max="11812" width="9.6640625" style="665" customWidth="1"/>
    <col min="11813" max="11813" width="8.88671875" style="665" customWidth="1"/>
    <col min="11814" max="11814" width="4.88671875" style="665" customWidth="1"/>
    <col min="11815" max="11815" width="8.6640625" style="665" customWidth="1"/>
    <col min="11816" max="11816" width="4.5546875" style="665" customWidth="1"/>
    <col min="11817" max="11817" width="7.6640625" style="665" customWidth="1"/>
    <col min="11818" max="11818" width="5" style="665" customWidth="1"/>
    <col min="11819" max="11820" width="10.5546875" style="665" customWidth="1"/>
    <col min="11821" max="11821" width="9.5546875" style="665" customWidth="1"/>
    <col min="11822" max="11824" width="9.6640625" style="665" customWidth="1"/>
    <col min="11825" max="11825" width="8.88671875" style="665" customWidth="1"/>
    <col min="11826" max="11826" width="4.88671875" style="665" customWidth="1"/>
    <col min="11827" max="11827" width="8.6640625" style="665" customWidth="1"/>
    <col min="11828" max="11828" width="4.5546875" style="665" customWidth="1"/>
    <col min="11829" max="11829" width="7.6640625" style="665" customWidth="1"/>
    <col min="11830" max="11830" width="5" style="665" customWidth="1"/>
    <col min="11831" max="11832" width="7.109375" style="665" customWidth="1"/>
    <col min="11833" max="11833" width="9.44140625" style="665" customWidth="1"/>
    <col min="11834" max="11834" width="6.44140625" style="665" customWidth="1"/>
    <col min="11835" max="11836" width="7.109375" style="665" customWidth="1"/>
    <col min="11837" max="11837" width="9.44140625" style="665" customWidth="1"/>
    <col min="11838" max="11838" width="6.44140625" style="665" customWidth="1"/>
    <col min="11839" max="11840" width="7.109375" style="665" customWidth="1"/>
    <col min="11841" max="11841" width="9.44140625" style="665" customWidth="1"/>
    <col min="11842" max="11842" width="6.44140625" style="665" customWidth="1"/>
    <col min="11843" max="11844" width="7.109375" style="665" customWidth="1"/>
    <col min="11845" max="11845" width="9.44140625" style="665" customWidth="1"/>
    <col min="11846" max="11846" width="6.44140625" style="665" customWidth="1"/>
    <col min="11847" max="11847" width="14.109375" style="665" customWidth="1"/>
    <col min="11848" max="11848" width="10.44140625" style="665" customWidth="1"/>
    <col min="11849" max="11849" width="10.88671875" style="665" customWidth="1"/>
    <col min="11850" max="11850" width="10.109375" style="665" customWidth="1"/>
    <col min="11851" max="11851" width="6.44140625" style="665" customWidth="1"/>
    <col min="11852" max="11852" width="10.6640625" style="665" customWidth="1"/>
    <col min="11853" max="11853" width="13.109375" style="665" customWidth="1"/>
    <col min="11854" max="11856" width="11" style="665" customWidth="1"/>
    <col min="11857" max="12038" width="10" style="665"/>
    <col min="12039" max="12039" width="6.88671875" style="665" customWidth="1"/>
    <col min="12040" max="12040" width="28.6640625" style="665" customWidth="1"/>
    <col min="12041" max="12041" width="20.33203125" style="665" customWidth="1"/>
    <col min="12042" max="12050" width="9.44140625" style="665" customWidth="1"/>
    <col min="12051" max="12052" width="10.5546875" style="665" customWidth="1"/>
    <col min="12053" max="12053" width="9.5546875" style="665" customWidth="1"/>
    <col min="12054" max="12056" width="9.6640625" style="665" customWidth="1"/>
    <col min="12057" max="12057" width="8.88671875" style="665" customWidth="1"/>
    <col min="12058" max="12058" width="4.88671875" style="665" customWidth="1"/>
    <col min="12059" max="12059" width="8.6640625" style="665" customWidth="1"/>
    <col min="12060" max="12060" width="4.5546875" style="665" customWidth="1"/>
    <col min="12061" max="12061" width="7.6640625" style="665" customWidth="1"/>
    <col min="12062" max="12062" width="5" style="665" customWidth="1"/>
    <col min="12063" max="12064" width="10.5546875" style="665" customWidth="1"/>
    <col min="12065" max="12065" width="9.5546875" style="665" customWidth="1"/>
    <col min="12066" max="12068" width="9.6640625" style="665" customWidth="1"/>
    <col min="12069" max="12069" width="8.88671875" style="665" customWidth="1"/>
    <col min="12070" max="12070" width="4.88671875" style="665" customWidth="1"/>
    <col min="12071" max="12071" width="8.6640625" style="665" customWidth="1"/>
    <col min="12072" max="12072" width="4.5546875" style="665" customWidth="1"/>
    <col min="12073" max="12073" width="7.6640625" style="665" customWidth="1"/>
    <col min="12074" max="12074" width="5" style="665" customWidth="1"/>
    <col min="12075" max="12076" width="10.5546875" style="665" customWidth="1"/>
    <col min="12077" max="12077" width="9.5546875" style="665" customWidth="1"/>
    <col min="12078" max="12080" width="9.6640625" style="665" customWidth="1"/>
    <col min="12081" max="12081" width="8.88671875" style="665" customWidth="1"/>
    <col min="12082" max="12082" width="4.88671875" style="665" customWidth="1"/>
    <col min="12083" max="12083" width="8.6640625" style="665" customWidth="1"/>
    <col min="12084" max="12084" width="4.5546875" style="665" customWidth="1"/>
    <col min="12085" max="12085" width="7.6640625" style="665" customWidth="1"/>
    <col min="12086" max="12086" width="5" style="665" customWidth="1"/>
    <col min="12087" max="12088" width="7.109375" style="665" customWidth="1"/>
    <col min="12089" max="12089" width="9.44140625" style="665" customWidth="1"/>
    <col min="12090" max="12090" width="6.44140625" style="665" customWidth="1"/>
    <col min="12091" max="12092" width="7.109375" style="665" customWidth="1"/>
    <col min="12093" max="12093" width="9.44140625" style="665" customWidth="1"/>
    <col min="12094" max="12094" width="6.44140625" style="665" customWidth="1"/>
    <col min="12095" max="12096" width="7.109375" style="665" customWidth="1"/>
    <col min="12097" max="12097" width="9.44140625" style="665" customWidth="1"/>
    <col min="12098" max="12098" width="6.44140625" style="665" customWidth="1"/>
    <col min="12099" max="12100" width="7.109375" style="665" customWidth="1"/>
    <col min="12101" max="12101" width="9.44140625" style="665" customWidth="1"/>
    <col min="12102" max="12102" width="6.44140625" style="665" customWidth="1"/>
    <col min="12103" max="12103" width="14.109375" style="665" customWidth="1"/>
    <col min="12104" max="12104" width="10.44140625" style="665" customWidth="1"/>
    <col min="12105" max="12105" width="10.88671875" style="665" customWidth="1"/>
    <col min="12106" max="12106" width="10.109375" style="665" customWidth="1"/>
    <col min="12107" max="12107" width="6.44140625" style="665" customWidth="1"/>
    <col min="12108" max="12108" width="10.6640625" style="665" customWidth="1"/>
    <col min="12109" max="12109" width="13.109375" style="665" customWidth="1"/>
    <col min="12110" max="12112" width="11" style="665" customWidth="1"/>
    <col min="12113" max="12294" width="10" style="665"/>
    <col min="12295" max="12295" width="6.88671875" style="665" customWidth="1"/>
    <col min="12296" max="12296" width="28.6640625" style="665" customWidth="1"/>
    <col min="12297" max="12297" width="20.33203125" style="665" customWidth="1"/>
    <col min="12298" max="12306" width="9.44140625" style="665" customWidth="1"/>
    <col min="12307" max="12308" width="10.5546875" style="665" customWidth="1"/>
    <col min="12309" max="12309" width="9.5546875" style="665" customWidth="1"/>
    <col min="12310" max="12312" width="9.6640625" style="665" customWidth="1"/>
    <col min="12313" max="12313" width="8.88671875" style="665" customWidth="1"/>
    <col min="12314" max="12314" width="4.88671875" style="665" customWidth="1"/>
    <col min="12315" max="12315" width="8.6640625" style="665" customWidth="1"/>
    <col min="12316" max="12316" width="4.5546875" style="665" customWidth="1"/>
    <col min="12317" max="12317" width="7.6640625" style="665" customWidth="1"/>
    <col min="12318" max="12318" width="5" style="665" customWidth="1"/>
    <col min="12319" max="12320" width="10.5546875" style="665" customWidth="1"/>
    <col min="12321" max="12321" width="9.5546875" style="665" customWidth="1"/>
    <col min="12322" max="12324" width="9.6640625" style="665" customWidth="1"/>
    <col min="12325" max="12325" width="8.88671875" style="665" customWidth="1"/>
    <col min="12326" max="12326" width="4.88671875" style="665" customWidth="1"/>
    <col min="12327" max="12327" width="8.6640625" style="665" customWidth="1"/>
    <col min="12328" max="12328" width="4.5546875" style="665" customWidth="1"/>
    <col min="12329" max="12329" width="7.6640625" style="665" customWidth="1"/>
    <col min="12330" max="12330" width="5" style="665" customWidth="1"/>
    <col min="12331" max="12332" width="10.5546875" style="665" customWidth="1"/>
    <col min="12333" max="12333" width="9.5546875" style="665" customWidth="1"/>
    <col min="12334" max="12336" width="9.6640625" style="665" customWidth="1"/>
    <col min="12337" max="12337" width="8.88671875" style="665" customWidth="1"/>
    <col min="12338" max="12338" width="4.88671875" style="665" customWidth="1"/>
    <col min="12339" max="12339" width="8.6640625" style="665" customWidth="1"/>
    <col min="12340" max="12340" width="4.5546875" style="665" customWidth="1"/>
    <col min="12341" max="12341" width="7.6640625" style="665" customWidth="1"/>
    <col min="12342" max="12342" width="5" style="665" customWidth="1"/>
    <col min="12343" max="12344" width="7.109375" style="665" customWidth="1"/>
    <col min="12345" max="12345" width="9.44140625" style="665" customWidth="1"/>
    <col min="12346" max="12346" width="6.44140625" style="665" customWidth="1"/>
    <col min="12347" max="12348" width="7.109375" style="665" customWidth="1"/>
    <col min="12349" max="12349" width="9.44140625" style="665" customWidth="1"/>
    <col min="12350" max="12350" width="6.44140625" style="665" customWidth="1"/>
    <col min="12351" max="12352" width="7.109375" style="665" customWidth="1"/>
    <col min="12353" max="12353" width="9.44140625" style="665" customWidth="1"/>
    <col min="12354" max="12354" width="6.44140625" style="665" customWidth="1"/>
    <col min="12355" max="12356" width="7.109375" style="665" customWidth="1"/>
    <col min="12357" max="12357" width="9.44140625" style="665" customWidth="1"/>
    <col min="12358" max="12358" width="6.44140625" style="665" customWidth="1"/>
    <col min="12359" max="12359" width="14.109375" style="665" customWidth="1"/>
    <col min="12360" max="12360" width="10.44140625" style="665" customWidth="1"/>
    <col min="12361" max="12361" width="10.88671875" style="665" customWidth="1"/>
    <col min="12362" max="12362" width="10.109375" style="665" customWidth="1"/>
    <col min="12363" max="12363" width="6.44140625" style="665" customWidth="1"/>
    <col min="12364" max="12364" width="10.6640625" style="665" customWidth="1"/>
    <col min="12365" max="12365" width="13.109375" style="665" customWidth="1"/>
    <col min="12366" max="12368" width="11" style="665" customWidth="1"/>
    <col min="12369" max="12550" width="10" style="665"/>
    <col min="12551" max="12551" width="6.88671875" style="665" customWidth="1"/>
    <col min="12552" max="12552" width="28.6640625" style="665" customWidth="1"/>
    <col min="12553" max="12553" width="20.33203125" style="665" customWidth="1"/>
    <col min="12554" max="12562" width="9.44140625" style="665" customWidth="1"/>
    <col min="12563" max="12564" width="10.5546875" style="665" customWidth="1"/>
    <col min="12565" max="12565" width="9.5546875" style="665" customWidth="1"/>
    <col min="12566" max="12568" width="9.6640625" style="665" customWidth="1"/>
    <col min="12569" max="12569" width="8.88671875" style="665" customWidth="1"/>
    <col min="12570" max="12570" width="4.88671875" style="665" customWidth="1"/>
    <col min="12571" max="12571" width="8.6640625" style="665" customWidth="1"/>
    <col min="12572" max="12572" width="4.5546875" style="665" customWidth="1"/>
    <col min="12573" max="12573" width="7.6640625" style="665" customWidth="1"/>
    <col min="12574" max="12574" width="5" style="665" customWidth="1"/>
    <col min="12575" max="12576" width="10.5546875" style="665" customWidth="1"/>
    <col min="12577" max="12577" width="9.5546875" style="665" customWidth="1"/>
    <col min="12578" max="12580" width="9.6640625" style="665" customWidth="1"/>
    <col min="12581" max="12581" width="8.88671875" style="665" customWidth="1"/>
    <col min="12582" max="12582" width="4.88671875" style="665" customWidth="1"/>
    <col min="12583" max="12583" width="8.6640625" style="665" customWidth="1"/>
    <col min="12584" max="12584" width="4.5546875" style="665" customWidth="1"/>
    <col min="12585" max="12585" width="7.6640625" style="665" customWidth="1"/>
    <col min="12586" max="12586" width="5" style="665" customWidth="1"/>
    <col min="12587" max="12588" width="10.5546875" style="665" customWidth="1"/>
    <col min="12589" max="12589" width="9.5546875" style="665" customWidth="1"/>
    <col min="12590" max="12592" width="9.6640625" style="665" customWidth="1"/>
    <col min="12593" max="12593" width="8.88671875" style="665" customWidth="1"/>
    <col min="12594" max="12594" width="4.88671875" style="665" customWidth="1"/>
    <col min="12595" max="12595" width="8.6640625" style="665" customWidth="1"/>
    <col min="12596" max="12596" width="4.5546875" style="665" customWidth="1"/>
    <col min="12597" max="12597" width="7.6640625" style="665" customWidth="1"/>
    <col min="12598" max="12598" width="5" style="665" customWidth="1"/>
    <col min="12599" max="12600" width="7.109375" style="665" customWidth="1"/>
    <col min="12601" max="12601" width="9.44140625" style="665" customWidth="1"/>
    <col min="12602" max="12602" width="6.44140625" style="665" customWidth="1"/>
    <col min="12603" max="12604" width="7.109375" style="665" customWidth="1"/>
    <col min="12605" max="12605" width="9.44140625" style="665" customWidth="1"/>
    <col min="12606" max="12606" width="6.44140625" style="665" customWidth="1"/>
    <col min="12607" max="12608" width="7.109375" style="665" customWidth="1"/>
    <col min="12609" max="12609" width="9.44140625" style="665" customWidth="1"/>
    <col min="12610" max="12610" width="6.44140625" style="665" customWidth="1"/>
    <col min="12611" max="12612" width="7.109375" style="665" customWidth="1"/>
    <col min="12613" max="12613" width="9.44140625" style="665" customWidth="1"/>
    <col min="12614" max="12614" width="6.44140625" style="665" customWidth="1"/>
    <col min="12615" max="12615" width="14.109375" style="665" customWidth="1"/>
    <col min="12616" max="12616" width="10.44140625" style="665" customWidth="1"/>
    <col min="12617" max="12617" width="10.88671875" style="665" customWidth="1"/>
    <col min="12618" max="12618" width="10.109375" style="665" customWidth="1"/>
    <col min="12619" max="12619" width="6.44140625" style="665" customWidth="1"/>
    <col min="12620" max="12620" width="10.6640625" style="665" customWidth="1"/>
    <col min="12621" max="12621" width="13.109375" style="665" customWidth="1"/>
    <col min="12622" max="12624" width="11" style="665" customWidth="1"/>
    <col min="12625" max="12806" width="10" style="665"/>
    <col min="12807" max="12807" width="6.88671875" style="665" customWidth="1"/>
    <col min="12808" max="12808" width="28.6640625" style="665" customWidth="1"/>
    <col min="12809" max="12809" width="20.33203125" style="665" customWidth="1"/>
    <col min="12810" max="12818" width="9.44140625" style="665" customWidth="1"/>
    <col min="12819" max="12820" width="10.5546875" style="665" customWidth="1"/>
    <col min="12821" max="12821" width="9.5546875" style="665" customWidth="1"/>
    <col min="12822" max="12824" width="9.6640625" style="665" customWidth="1"/>
    <col min="12825" max="12825" width="8.88671875" style="665" customWidth="1"/>
    <col min="12826" max="12826" width="4.88671875" style="665" customWidth="1"/>
    <col min="12827" max="12827" width="8.6640625" style="665" customWidth="1"/>
    <col min="12828" max="12828" width="4.5546875" style="665" customWidth="1"/>
    <col min="12829" max="12829" width="7.6640625" style="665" customWidth="1"/>
    <col min="12830" max="12830" width="5" style="665" customWidth="1"/>
    <col min="12831" max="12832" width="10.5546875" style="665" customWidth="1"/>
    <col min="12833" max="12833" width="9.5546875" style="665" customWidth="1"/>
    <col min="12834" max="12836" width="9.6640625" style="665" customWidth="1"/>
    <col min="12837" max="12837" width="8.88671875" style="665" customWidth="1"/>
    <col min="12838" max="12838" width="4.88671875" style="665" customWidth="1"/>
    <col min="12839" max="12839" width="8.6640625" style="665" customWidth="1"/>
    <col min="12840" max="12840" width="4.5546875" style="665" customWidth="1"/>
    <col min="12841" max="12841" width="7.6640625" style="665" customWidth="1"/>
    <col min="12842" max="12842" width="5" style="665" customWidth="1"/>
    <col min="12843" max="12844" width="10.5546875" style="665" customWidth="1"/>
    <col min="12845" max="12845" width="9.5546875" style="665" customWidth="1"/>
    <col min="12846" max="12848" width="9.6640625" style="665" customWidth="1"/>
    <col min="12849" max="12849" width="8.88671875" style="665" customWidth="1"/>
    <col min="12850" max="12850" width="4.88671875" style="665" customWidth="1"/>
    <col min="12851" max="12851" width="8.6640625" style="665" customWidth="1"/>
    <col min="12852" max="12852" width="4.5546875" style="665" customWidth="1"/>
    <col min="12853" max="12853" width="7.6640625" style="665" customWidth="1"/>
    <col min="12854" max="12854" width="5" style="665" customWidth="1"/>
    <col min="12855" max="12856" width="7.109375" style="665" customWidth="1"/>
    <col min="12857" max="12857" width="9.44140625" style="665" customWidth="1"/>
    <col min="12858" max="12858" width="6.44140625" style="665" customWidth="1"/>
    <col min="12859" max="12860" width="7.109375" style="665" customWidth="1"/>
    <col min="12861" max="12861" width="9.44140625" style="665" customWidth="1"/>
    <col min="12862" max="12862" width="6.44140625" style="665" customWidth="1"/>
    <col min="12863" max="12864" width="7.109375" style="665" customWidth="1"/>
    <col min="12865" max="12865" width="9.44140625" style="665" customWidth="1"/>
    <col min="12866" max="12866" width="6.44140625" style="665" customWidth="1"/>
    <col min="12867" max="12868" width="7.109375" style="665" customWidth="1"/>
    <col min="12869" max="12869" width="9.44140625" style="665" customWidth="1"/>
    <col min="12870" max="12870" width="6.44140625" style="665" customWidth="1"/>
    <col min="12871" max="12871" width="14.109375" style="665" customWidth="1"/>
    <col min="12872" max="12872" width="10.44140625" style="665" customWidth="1"/>
    <col min="12873" max="12873" width="10.88671875" style="665" customWidth="1"/>
    <col min="12874" max="12874" width="10.109375" style="665" customWidth="1"/>
    <col min="12875" max="12875" width="6.44140625" style="665" customWidth="1"/>
    <col min="12876" max="12876" width="10.6640625" style="665" customWidth="1"/>
    <col min="12877" max="12877" width="13.109375" style="665" customWidth="1"/>
    <col min="12878" max="12880" width="11" style="665" customWidth="1"/>
    <col min="12881" max="13062" width="10" style="665"/>
    <col min="13063" max="13063" width="6.88671875" style="665" customWidth="1"/>
    <col min="13064" max="13064" width="28.6640625" style="665" customWidth="1"/>
    <col min="13065" max="13065" width="20.33203125" style="665" customWidth="1"/>
    <col min="13066" max="13074" width="9.44140625" style="665" customWidth="1"/>
    <col min="13075" max="13076" width="10.5546875" style="665" customWidth="1"/>
    <col min="13077" max="13077" width="9.5546875" style="665" customWidth="1"/>
    <col min="13078" max="13080" width="9.6640625" style="665" customWidth="1"/>
    <col min="13081" max="13081" width="8.88671875" style="665" customWidth="1"/>
    <col min="13082" max="13082" width="4.88671875" style="665" customWidth="1"/>
    <col min="13083" max="13083" width="8.6640625" style="665" customWidth="1"/>
    <col min="13084" max="13084" width="4.5546875" style="665" customWidth="1"/>
    <col min="13085" max="13085" width="7.6640625" style="665" customWidth="1"/>
    <col min="13086" max="13086" width="5" style="665" customWidth="1"/>
    <col min="13087" max="13088" width="10.5546875" style="665" customWidth="1"/>
    <col min="13089" max="13089" width="9.5546875" style="665" customWidth="1"/>
    <col min="13090" max="13092" width="9.6640625" style="665" customWidth="1"/>
    <col min="13093" max="13093" width="8.88671875" style="665" customWidth="1"/>
    <col min="13094" max="13094" width="4.88671875" style="665" customWidth="1"/>
    <col min="13095" max="13095" width="8.6640625" style="665" customWidth="1"/>
    <col min="13096" max="13096" width="4.5546875" style="665" customWidth="1"/>
    <col min="13097" max="13097" width="7.6640625" style="665" customWidth="1"/>
    <col min="13098" max="13098" width="5" style="665" customWidth="1"/>
    <col min="13099" max="13100" width="10.5546875" style="665" customWidth="1"/>
    <col min="13101" max="13101" width="9.5546875" style="665" customWidth="1"/>
    <col min="13102" max="13104" width="9.6640625" style="665" customWidth="1"/>
    <col min="13105" max="13105" width="8.88671875" style="665" customWidth="1"/>
    <col min="13106" max="13106" width="4.88671875" style="665" customWidth="1"/>
    <col min="13107" max="13107" width="8.6640625" style="665" customWidth="1"/>
    <col min="13108" max="13108" width="4.5546875" style="665" customWidth="1"/>
    <col min="13109" max="13109" width="7.6640625" style="665" customWidth="1"/>
    <col min="13110" max="13110" width="5" style="665" customWidth="1"/>
    <col min="13111" max="13112" width="7.109375" style="665" customWidth="1"/>
    <col min="13113" max="13113" width="9.44140625" style="665" customWidth="1"/>
    <col min="13114" max="13114" width="6.44140625" style="665" customWidth="1"/>
    <col min="13115" max="13116" width="7.109375" style="665" customWidth="1"/>
    <col min="13117" max="13117" width="9.44140625" style="665" customWidth="1"/>
    <col min="13118" max="13118" width="6.44140625" style="665" customWidth="1"/>
    <col min="13119" max="13120" width="7.109375" style="665" customWidth="1"/>
    <col min="13121" max="13121" width="9.44140625" style="665" customWidth="1"/>
    <col min="13122" max="13122" width="6.44140625" style="665" customWidth="1"/>
    <col min="13123" max="13124" width="7.109375" style="665" customWidth="1"/>
    <col min="13125" max="13125" width="9.44140625" style="665" customWidth="1"/>
    <col min="13126" max="13126" width="6.44140625" style="665" customWidth="1"/>
    <col min="13127" max="13127" width="14.109375" style="665" customWidth="1"/>
    <col min="13128" max="13128" width="10.44140625" style="665" customWidth="1"/>
    <col min="13129" max="13129" width="10.88671875" style="665" customWidth="1"/>
    <col min="13130" max="13130" width="10.109375" style="665" customWidth="1"/>
    <col min="13131" max="13131" width="6.44140625" style="665" customWidth="1"/>
    <col min="13132" max="13132" width="10.6640625" style="665" customWidth="1"/>
    <col min="13133" max="13133" width="13.109375" style="665" customWidth="1"/>
    <col min="13134" max="13136" width="11" style="665" customWidth="1"/>
    <col min="13137" max="13318" width="10" style="665"/>
    <col min="13319" max="13319" width="6.88671875" style="665" customWidth="1"/>
    <col min="13320" max="13320" width="28.6640625" style="665" customWidth="1"/>
    <col min="13321" max="13321" width="20.33203125" style="665" customWidth="1"/>
    <col min="13322" max="13330" width="9.44140625" style="665" customWidth="1"/>
    <col min="13331" max="13332" width="10.5546875" style="665" customWidth="1"/>
    <col min="13333" max="13333" width="9.5546875" style="665" customWidth="1"/>
    <col min="13334" max="13336" width="9.6640625" style="665" customWidth="1"/>
    <col min="13337" max="13337" width="8.88671875" style="665" customWidth="1"/>
    <col min="13338" max="13338" width="4.88671875" style="665" customWidth="1"/>
    <col min="13339" max="13339" width="8.6640625" style="665" customWidth="1"/>
    <col min="13340" max="13340" width="4.5546875" style="665" customWidth="1"/>
    <col min="13341" max="13341" width="7.6640625" style="665" customWidth="1"/>
    <col min="13342" max="13342" width="5" style="665" customWidth="1"/>
    <col min="13343" max="13344" width="10.5546875" style="665" customWidth="1"/>
    <col min="13345" max="13345" width="9.5546875" style="665" customWidth="1"/>
    <col min="13346" max="13348" width="9.6640625" style="665" customWidth="1"/>
    <col min="13349" max="13349" width="8.88671875" style="665" customWidth="1"/>
    <col min="13350" max="13350" width="4.88671875" style="665" customWidth="1"/>
    <col min="13351" max="13351" width="8.6640625" style="665" customWidth="1"/>
    <col min="13352" max="13352" width="4.5546875" style="665" customWidth="1"/>
    <col min="13353" max="13353" width="7.6640625" style="665" customWidth="1"/>
    <col min="13354" max="13354" width="5" style="665" customWidth="1"/>
    <col min="13355" max="13356" width="10.5546875" style="665" customWidth="1"/>
    <col min="13357" max="13357" width="9.5546875" style="665" customWidth="1"/>
    <col min="13358" max="13360" width="9.6640625" style="665" customWidth="1"/>
    <col min="13361" max="13361" width="8.88671875" style="665" customWidth="1"/>
    <col min="13362" max="13362" width="4.88671875" style="665" customWidth="1"/>
    <col min="13363" max="13363" width="8.6640625" style="665" customWidth="1"/>
    <col min="13364" max="13364" width="4.5546875" style="665" customWidth="1"/>
    <col min="13365" max="13365" width="7.6640625" style="665" customWidth="1"/>
    <col min="13366" max="13366" width="5" style="665" customWidth="1"/>
    <col min="13367" max="13368" width="7.109375" style="665" customWidth="1"/>
    <col min="13369" max="13369" width="9.44140625" style="665" customWidth="1"/>
    <col min="13370" max="13370" width="6.44140625" style="665" customWidth="1"/>
    <col min="13371" max="13372" width="7.109375" style="665" customWidth="1"/>
    <col min="13373" max="13373" width="9.44140625" style="665" customWidth="1"/>
    <col min="13374" max="13374" width="6.44140625" style="665" customWidth="1"/>
    <col min="13375" max="13376" width="7.109375" style="665" customWidth="1"/>
    <col min="13377" max="13377" width="9.44140625" style="665" customWidth="1"/>
    <col min="13378" max="13378" width="6.44140625" style="665" customWidth="1"/>
    <col min="13379" max="13380" width="7.109375" style="665" customWidth="1"/>
    <col min="13381" max="13381" width="9.44140625" style="665" customWidth="1"/>
    <col min="13382" max="13382" width="6.44140625" style="665" customWidth="1"/>
    <col min="13383" max="13383" width="14.109375" style="665" customWidth="1"/>
    <col min="13384" max="13384" width="10.44140625" style="665" customWidth="1"/>
    <col min="13385" max="13385" width="10.88671875" style="665" customWidth="1"/>
    <col min="13386" max="13386" width="10.109375" style="665" customWidth="1"/>
    <col min="13387" max="13387" width="6.44140625" style="665" customWidth="1"/>
    <col min="13388" max="13388" width="10.6640625" style="665" customWidth="1"/>
    <col min="13389" max="13389" width="13.109375" style="665" customWidth="1"/>
    <col min="13390" max="13392" width="11" style="665" customWidth="1"/>
    <col min="13393" max="13574" width="10" style="665"/>
    <col min="13575" max="13575" width="6.88671875" style="665" customWidth="1"/>
    <col min="13576" max="13576" width="28.6640625" style="665" customWidth="1"/>
    <col min="13577" max="13577" width="20.33203125" style="665" customWidth="1"/>
    <col min="13578" max="13586" width="9.44140625" style="665" customWidth="1"/>
    <col min="13587" max="13588" width="10.5546875" style="665" customWidth="1"/>
    <col min="13589" max="13589" width="9.5546875" style="665" customWidth="1"/>
    <col min="13590" max="13592" width="9.6640625" style="665" customWidth="1"/>
    <col min="13593" max="13593" width="8.88671875" style="665" customWidth="1"/>
    <col min="13594" max="13594" width="4.88671875" style="665" customWidth="1"/>
    <col min="13595" max="13595" width="8.6640625" style="665" customWidth="1"/>
    <col min="13596" max="13596" width="4.5546875" style="665" customWidth="1"/>
    <col min="13597" max="13597" width="7.6640625" style="665" customWidth="1"/>
    <col min="13598" max="13598" width="5" style="665" customWidth="1"/>
    <col min="13599" max="13600" width="10.5546875" style="665" customWidth="1"/>
    <col min="13601" max="13601" width="9.5546875" style="665" customWidth="1"/>
    <col min="13602" max="13604" width="9.6640625" style="665" customWidth="1"/>
    <col min="13605" max="13605" width="8.88671875" style="665" customWidth="1"/>
    <col min="13606" max="13606" width="4.88671875" style="665" customWidth="1"/>
    <col min="13607" max="13607" width="8.6640625" style="665" customWidth="1"/>
    <col min="13608" max="13608" width="4.5546875" style="665" customWidth="1"/>
    <col min="13609" max="13609" width="7.6640625" style="665" customWidth="1"/>
    <col min="13610" max="13610" width="5" style="665" customWidth="1"/>
    <col min="13611" max="13612" width="10.5546875" style="665" customWidth="1"/>
    <col min="13613" max="13613" width="9.5546875" style="665" customWidth="1"/>
    <col min="13614" max="13616" width="9.6640625" style="665" customWidth="1"/>
    <col min="13617" max="13617" width="8.88671875" style="665" customWidth="1"/>
    <col min="13618" max="13618" width="4.88671875" style="665" customWidth="1"/>
    <col min="13619" max="13619" width="8.6640625" style="665" customWidth="1"/>
    <col min="13620" max="13620" width="4.5546875" style="665" customWidth="1"/>
    <col min="13621" max="13621" width="7.6640625" style="665" customWidth="1"/>
    <col min="13622" max="13622" width="5" style="665" customWidth="1"/>
    <col min="13623" max="13624" width="7.109375" style="665" customWidth="1"/>
    <col min="13625" max="13625" width="9.44140625" style="665" customWidth="1"/>
    <col min="13626" max="13626" width="6.44140625" style="665" customWidth="1"/>
    <col min="13627" max="13628" width="7.109375" style="665" customWidth="1"/>
    <col min="13629" max="13629" width="9.44140625" style="665" customWidth="1"/>
    <col min="13630" max="13630" width="6.44140625" style="665" customWidth="1"/>
    <col min="13631" max="13632" width="7.109375" style="665" customWidth="1"/>
    <col min="13633" max="13633" width="9.44140625" style="665" customWidth="1"/>
    <col min="13634" max="13634" width="6.44140625" style="665" customWidth="1"/>
    <col min="13635" max="13636" width="7.109375" style="665" customWidth="1"/>
    <col min="13637" max="13637" width="9.44140625" style="665" customWidth="1"/>
    <col min="13638" max="13638" width="6.44140625" style="665" customWidth="1"/>
    <col min="13639" max="13639" width="14.109375" style="665" customWidth="1"/>
    <col min="13640" max="13640" width="10.44140625" style="665" customWidth="1"/>
    <col min="13641" max="13641" width="10.88671875" style="665" customWidth="1"/>
    <col min="13642" max="13642" width="10.109375" style="665" customWidth="1"/>
    <col min="13643" max="13643" width="6.44140625" style="665" customWidth="1"/>
    <col min="13644" max="13644" width="10.6640625" style="665" customWidth="1"/>
    <col min="13645" max="13645" width="13.109375" style="665" customWidth="1"/>
    <col min="13646" max="13648" width="11" style="665" customWidth="1"/>
    <col min="13649" max="13830" width="10" style="665"/>
    <col min="13831" max="13831" width="6.88671875" style="665" customWidth="1"/>
    <col min="13832" max="13832" width="28.6640625" style="665" customWidth="1"/>
    <col min="13833" max="13833" width="20.33203125" style="665" customWidth="1"/>
    <col min="13834" max="13842" width="9.44140625" style="665" customWidth="1"/>
    <col min="13843" max="13844" width="10.5546875" style="665" customWidth="1"/>
    <col min="13845" max="13845" width="9.5546875" style="665" customWidth="1"/>
    <col min="13846" max="13848" width="9.6640625" style="665" customWidth="1"/>
    <col min="13849" max="13849" width="8.88671875" style="665" customWidth="1"/>
    <col min="13850" max="13850" width="4.88671875" style="665" customWidth="1"/>
    <col min="13851" max="13851" width="8.6640625" style="665" customWidth="1"/>
    <col min="13852" max="13852" width="4.5546875" style="665" customWidth="1"/>
    <col min="13853" max="13853" width="7.6640625" style="665" customWidth="1"/>
    <col min="13854" max="13854" width="5" style="665" customWidth="1"/>
    <col min="13855" max="13856" width="10.5546875" style="665" customWidth="1"/>
    <col min="13857" max="13857" width="9.5546875" style="665" customWidth="1"/>
    <col min="13858" max="13860" width="9.6640625" style="665" customWidth="1"/>
    <col min="13861" max="13861" width="8.88671875" style="665" customWidth="1"/>
    <col min="13862" max="13862" width="4.88671875" style="665" customWidth="1"/>
    <col min="13863" max="13863" width="8.6640625" style="665" customWidth="1"/>
    <col min="13864" max="13864" width="4.5546875" style="665" customWidth="1"/>
    <col min="13865" max="13865" width="7.6640625" style="665" customWidth="1"/>
    <col min="13866" max="13866" width="5" style="665" customWidth="1"/>
    <col min="13867" max="13868" width="10.5546875" style="665" customWidth="1"/>
    <col min="13869" max="13869" width="9.5546875" style="665" customWidth="1"/>
    <col min="13870" max="13872" width="9.6640625" style="665" customWidth="1"/>
    <col min="13873" max="13873" width="8.88671875" style="665" customWidth="1"/>
    <col min="13874" max="13874" width="4.88671875" style="665" customWidth="1"/>
    <col min="13875" max="13875" width="8.6640625" style="665" customWidth="1"/>
    <col min="13876" max="13876" width="4.5546875" style="665" customWidth="1"/>
    <col min="13877" max="13877" width="7.6640625" style="665" customWidth="1"/>
    <col min="13878" max="13878" width="5" style="665" customWidth="1"/>
    <col min="13879" max="13880" width="7.109375" style="665" customWidth="1"/>
    <col min="13881" max="13881" width="9.44140625" style="665" customWidth="1"/>
    <col min="13882" max="13882" width="6.44140625" style="665" customWidth="1"/>
    <col min="13883" max="13884" width="7.109375" style="665" customWidth="1"/>
    <col min="13885" max="13885" width="9.44140625" style="665" customWidth="1"/>
    <col min="13886" max="13886" width="6.44140625" style="665" customWidth="1"/>
    <col min="13887" max="13888" width="7.109375" style="665" customWidth="1"/>
    <col min="13889" max="13889" width="9.44140625" style="665" customWidth="1"/>
    <col min="13890" max="13890" width="6.44140625" style="665" customWidth="1"/>
    <col min="13891" max="13892" width="7.109375" style="665" customWidth="1"/>
    <col min="13893" max="13893" width="9.44140625" style="665" customWidth="1"/>
    <col min="13894" max="13894" width="6.44140625" style="665" customWidth="1"/>
    <col min="13895" max="13895" width="14.109375" style="665" customWidth="1"/>
    <col min="13896" max="13896" width="10.44140625" style="665" customWidth="1"/>
    <col min="13897" max="13897" width="10.88671875" style="665" customWidth="1"/>
    <col min="13898" max="13898" width="10.109375" style="665" customWidth="1"/>
    <col min="13899" max="13899" width="6.44140625" style="665" customWidth="1"/>
    <col min="13900" max="13900" width="10.6640625" style="665" customWidth="1"/>
    <col min="13901" max="13901" width="13.109375" style="665" customWidth="1"/>
    <col min="13902" max="13904" width="11" style="665" customWidth="1"/>
    <col min="13905" max="14086" width="10" style="665"/>
    <col min="14087" max="14087" width="6.88671875" style="665" customWidth="1"/>
    <col min="14088" max="14088" width="28.6640625" style="665" customWidth="1"/>
    <col min="14089" max="14089" width="20.33203125" style="665" customWidth="1"/>
    <col min="14090" max="14098" width="9.44140625" style="665" customWidth="1"/>
    <col min="14099" max="14100" width="10.5546875" style="665" customWidth="1"/>
    <col min="14101" max="14101" width="9.5546875" style="665" customWidth="1"/>
    <col min="14102" max="14104" width="9.6640625" style="665" customWidth="1"/>
    <col min="14105" max="14105" width="8.88671875" style="665" customWidth="1"/>
    <col min="14106" max="14106" width="4.88671875" style="665" customWidth="1"/>
    <col min="14107" max="14107" width="8.6640625" style="665" customWidth="1"/>
    <col min="14108" max="14108" width="4.5546875" style="665" customWidth="1"/>
    <col min="14109" max="14109" width="7.6640625" style="665" customWidth="1"/>
    <col min="14110" max="14110" width="5" style="665" customWidth="1"/>
    <col min="14111" max="14112" width="10.5546875" style="665" customWidth="1"/>
    <col min="14113" max="14113" width="9.5546875" style="665" customWidth="1"/>
    <col min="14114" max="14116" width="9.6640625" style="665" customWidth="1"/>
    <col min="14117" max="14117" width="8.88671875" style="665" customWidth="1"/>
    <col min="14118" max="14118" width="4.88671875" style="665" customWidth="1"/>
    <col min="14119" max="14119" width="8.6640625" style="665" customWidth="1"/>
    <col min="14120" max="14120" width="4.5546875" style="665" customWidth="1"/>
    <col min="14121" max="14121" width="7.6640625" style="665" customWidth="1"/>
    <col min="14122" max="14122" width="5" style="665" customWidth="1"/>
    <col min="14123" max="14124" width="10.5546875" style="665" customWidth="1"/>
    <col min="14125" max="14125" width="9.5546875" style="665" customWidth="1"/>
    <col min="14126" max="14128" width="9.6640625" style="665" customWidth="1"/>
    <col min="14129" max="14129" width="8.88671875" style="665" customWidth="1"/>
    <col min="14130" max="14130" width="4.88671875" style="665" customWidth="1"/>
    <col min="14131" max="14131" width="8.6640625" style="665" customWidth="1"/>
    <col min="14132" max="14132" width="4.5546875" style="665" customWidth="1"/>
    <col min="14133" max="14133" width="7.6640625" style="665" customWidth="1"/>
    <col min="14134" max="14134" width="5" style="665" customWidth="1"/>
    <col min="14135" max="14136" width="7.109375" style="665" customWidth="1"/>
    <col min="14137" max="14137" width="9.44140625" style="665" customWidth="1"/>
    <col min="14138" max="14138" width="6.44140625" style="665" customWidth="1"/>
    <col min="14139" max="14140" width="7.109375" style="665" customWidth="1"/>
    <col min="14141" max="14141" width="9.44140625" style="665" customWidth="1"/>
    <col min="14142" max="14142" width="6.44140625" style="665" customWidth="1"/>
    <col min="14143" max="14144" width="7.109375" style="665" customWidth="1"/>
    <col min="14145" max="14145" width="9.44140625" style="665" customWidth="1"/>
    <col min="14146" max="14146" width="6.44140625" style="665" customWidth="1"/>
    <col min="14147" max="14148" width="7.109375" style="665" customWidth="1"/>
    <col min="14149" max="14149" width="9.44140625" style="665" customWidth="1"/>
    <col min="14150" max="14150" width="6.44140625" style="665" customWidth="1"/>
    <col min="14151" max="14151" width="14.109375" style="665" customWidth="1"/>
    <col min="14152" max="14152" width="10.44140625" style="665" customWidth="1"/>
    <col min="14153" max="14153" width="10.88671875" style="665" customWidth="1"/>
    <col min="14154" max="14154" width="10.109375" style="665" customWidth="1"/>
    <col min="14155" max="14155" width="6.44140625" style="665" customWidth="1"/>
    <col min="14156" max="14156" width="10.6640625" style="665" customWidth="1"/>
    <col min="14157" max="14157" width="13.109375" style="665" customWidth="1"/>
    <col min="14158" max="14160" width="11" style="665" customWidth="1"/>
    <col min="14161" max="14342" width="10" style="665"/>
    <col min="14343" max="14343" width="6.88671875" style="665" customWidth="1"/>
    <col min="14344" max="14344" width="28.6640625" style="665" customWidth="1"/>
    <col min="14345" max="14345" width="20.33203125" style="665" customWidth="1"/>
    <col min="14346" max="14354" width="9.44140625" style="665" customWidth="1"/>
    <col min="14355" max="14356" width="10.5546875" style="665" customWidth="1"/>
    <col min="14357" max="14357" width="9.5546875" style="665" customWidth="1"/>
    <col min="14358" max="14360" width="9.6640625" style="665" customWidth="1"/>
    <col min="14361" max="14361" width="8.88671875" style="665" customWidth="1"/>
    <col min="14362" max="14362" width="4.88671875" style="665" customWidth="1"/>
    <col min="14363" max="14363" width="8.6640625" style="665" customWidth="1"/>
    <col min="14364" max="14364" width="4.5546875" style="665" customWidth="1"/>
    <col min="14365" max="14365" width="7.6640625" style="665" customWidth="1"/>
    <col min="14366" max="14366" width="5" style="665" customWidth="1"/>
    <col min="14367" max="14368" width="10.5546875" style="665" customWidth="1"/>
    <col min="14369" max="14369" width="9.5546875" style="665" customWidth="1"/>
    <col min="14370" max="14372" width="9.6640625" style="665" customWidth="1"/>
    <col min="14373" max="14373" width="8.88671875" style="665" customWidth="1"/>
    <col min="14374" max="14374" width="4.88671875" style="665" customWidth="1"/>
    <col min="14375" max="14375" width="8.6640625" style="665" customWidth="1"/>
    <col min="14376" max="14376" width="4.5546875" style="665" customWidth="1"/>
    <col min="14377" max="14377" width="7.6640625" style="665" customWidth="1"/>
    <col min="14378" max="14378" width="5" style="665" customWidth="1"/>
    <col min="14379" max="14380" width="10.5546875" style="665" customWidth="1"/>
    <col min="14381" max="14381" width="9.5546875" style="665" customWidth="1"/>
    <col min="14382" max="14384" width="9.6640625" style="665" customWidth="1"/>
    <col min="14385" max="14385" width="8.88671875" style="665" customWidth="1"/>
    <col min="14386" max="14386" width="4.88671875" style="665" customWidth="1"/>
    <col min="14387" max="14387" width="8.6640625" style="665" customWidth="1"/>
    <col min="14388" max="14388" width="4.5546875" style="665" customWidth="1"/>
    <col min="14389" max="14389" width="7.6640625" style="665" customWidth="1"/>
    <col min="14390" max="14390" width="5" style="665" customWidth="1"/>
    <col min="14391" max="14392" width="7.109375" style="665" customWidth="1"/>
    <col min="14393" max="14393" width="9.44140625" style="665" customWidth="1"/>
    <col min="14394" max="14394" width="6.44140625" style="665" customWidth="1"/>
    <col min="14395" max="14396" width="7.109375" style="665" customWidth="1"/>
    <col min="14397" max="14397" width="9.44140625" style="665" customWidth="1"/>
    <col min="14398" max="14398" width="6.44140625" style="665" customWidth="1"/>
    <col min="14399" max="14400" width="7.109375" style="665" customWidth="1"/>
    <col min="14401" max="14401" width="9.44140625" style="665" customWidth="1"/>
    <col min="14402" max="14402" width="6.44140625" style="665" customWidth="1"/>
    <col min="14403" max="14404" width="7.109375" style="665" customWidth="1"/>
    <col min="14405" max="14405" width="9.44140625" style="665" customWidth="1"/>
    <col min="14406" max="14406" width="6.44140625" style="665" customWidth="1"/>
    <col min="14407" max="14407" width="14.109375" style="665" customWidth="1"/>
    <col min="14408" max="14408" width="10.44140625" style="665" customWidth="1"/>
    <col min="14409" max="14409" width="10.88671875" style="665" customWidth="1"/>
    <col min="14410" max="14410" width="10.109375" style="665" customWidth="1"/>
    <col min="14411" max="14411" width="6.44140625" style="665" customWidth="1"/>
    <col min="14412" max="14412" width="10.6640625" style="665" customWidth="1"/>
    <col min="14413" max="14413" width="13.109375" style="665" customWidth="1"/>
    <col min="14414" max="14416" width="11" style="665" customWidth="1"/>
    <col min="14417" max="14598" width="10" style="665"/>
    <col min="14599" max="14599" width="6.88671875" style="665" customWidth="1"/>
    <col min="14600" max="14600" width="28.6640625" style="665" customWidth="1"/>
    <col min="14601" max="14601" width="20.33203125" style="665" customWidth="1"/>
    <col min="14602" max="14610" width="9.44140625" style="665" customWidth="1"/>
    <col min="14611" max="14612" width="10.5546875" style="665" customWidth="1"/>
    <col min="14613" max="14613" width="9.5546875" style="665" customWidth="1"/>
    <col min="14614" max="14616" width="9.6640625" style="665" customWidth="1"/>
    <col min="14617" max="14617" width="8.88671875" style="665" customWidth="1"/>
    <col min="14618" max="14618" width="4.88671875" style="665" customWidth="1"/>
    <col min="14619" max="14619" width="8.6640625" style="665" customWidth="1"/>
    <col min="14620" max="14620" width="4.5546875" style="665" customWidth="1"/>
    <col min="14621" max="14621" width="7.6640625" style="665" customWidth="1"/>
    <col min="14622" max="14622" width="5" style="665" customWidth="1"/>
    <col min="14623" max="14624" width="10.5546875" style="665" customWidth="1"/>
    <col min="14625" max="14625" width="9.5546875" style="665" customWidth="1"/>
    <col min="14626" max="14628" width="9.6640625" style="665" customWidth="1"/>
    <col min="14629" max="14629" width="8.88671875" style="665" customWidth="1"/>
    <col min="14630" max="14630" width="4.88671875" style="665" customWidth="1"/>
    <col min="14631" max="14631" width="8.6640625" style="665" customWidth="1"/>
    <col min="14632" max="14632" width="4.5546875" style="665" customWidth="1"/>
    <col min="14633" max="14633" width="7.6640625" style="665" customWidth="1"/>
    <col min="14634" max="14634" width="5" style="665" customWidth="1"/>
    <col min="14635" max="14636" width="10.5546875" style="665" customWidth="1"/>
    <col min="14637" max="14637" width="9.5546875" style="665" customWidth="1"/>
    <col min="14638" max="14640" width="9.6640625" style="665" customWidth="1"/>
    <col min="14641" max="14641" width="8.88671875" style="665" customWidth="1"/>
    <col min="14642" max="14642" width="4.88671875" style="665" customWidth="1"/>
    <col min="14643" max="14643" width="8.6640625" style="665" customWidth="1"/>
    <col min="14644" max="14644" width="4.5546875" style="665" customWidth="1"/>
    <col min="14645" max="14645" width="7.6640625" style="665" customWidth="1"/>
    <col min="14646" max="14646" width="5" style="665" customWidth="1"/>
    <col min="14647" max="14648" width="7.109375" style="665" customWidth="1"/>
    <col min="14649" max="14649" width="9.44140625" style="665" customWidth="1"/>
    <col min="14650" max="14650" width="6.44140625" style="665" customWidth="1"/>
    <col min="14651" max="14652" width="7.109375" style="665" customWidth="1"/>
    <col min="14653" max="14653" width="9.44140625" style="665" customWidth="1"/>
    <col min="14654" max="14654" width="6.44140625" style="665" customWidth="1"/>
    <col min="14655" max="14656" width="7.109375" style="665" customWidth="1"/>
    <col min="14657" max="14657" width="9.44140625" style="665" customWidth="1"/>
    <col min="14658" max="14658" width="6.44140625" style="665" customWidth="1"/>
    <col min="14659" max="14660" width="7.109375" style="665" customWidth="1"/>
    <col min="14661" max="14661" width="9.44140625" style="665" customWidth="1"/>
    <col min="14662" max="14662" width="6.44140625" style="665" customWidth="1"/>
    <col min="14663" max="14663" width="14.109375" style="665" customWidth="1"/>
    <col min="14664" max="14664" width="10.44140625" style="665" customWidth="1"/>
    <col min="14665" max="14665" width="10.88671875" style="665" customWidth="1"/>
    <col min="14666" max="14666" width="10.109375" style="665" customWidth="1"/>
    <col min="14667" max="14667" width="6.44140625" style="665" customWidth="1"/>
    <col min="14668" max="14668" width="10.6640625" style="665" customWidth="1"/>
    <col min="14669" max="14669" width="13.109375" style="665" customWidth="1"/>
    <col min="14670" max="14672" width="11" style="665" customWidth="1"/>
    <col min="14673" max="14854" width="10" style="665"/>
    <col min="14855" max="14855" width="6.88671875" style="665" customWidth="1"/>
    <col min="14856" max="14856" width="28.6640625" style="665" customWidth="1"/>
    <col min="14857" max="14857" width="20.33203125" style="665" customWidth="1"/>
    <col min="14858" max="14866" width="9.44140625" style="665" customWidth="1"/>
    <col min="14867" max="14868" width="10.5546875" style="665" customWidth="1"/>
    <col min="14869" max="14869" width="9.5546875" style="665" customWidth="1"/>
    <col min="14870" max="14872" width="9.6640625" style="665" customWidth="1"/>
    <col min="14873" max="14873" width="8.88671875" style="665" customWidth="1"/>
    <col min="14874" max="14874" width="4.88671875" style="665" customWidth="1"/>
    <col min="14875" max="14875" width="8.6640625" style="665" customWidth="1"/>
    <col min="14876" max="14876" width="4.5546875" style="665" customWidth="1"/>
    <col min="14877" max="14877" width="7.6640625" style="665" customWidth="1"/>
    <col min="14878" max="14878" width="5" style="665" customWidth="1"/>
    <col min="14879" max="14880" width="10.5546875" style="665" customWidth="1"/>
    <col min="14881" max="14881" width="9.5546875" style="665" customWidth="1"/>
    <col min="14882" max="14884" width="9.6640625" style="665" customWidth="1"/>
    <col min="14885" max="14885" width="8.88671875" style="665" customWidth="1"/>
    <col min="14886" max="14886" width="4.88671875" style="665" customWidth="1"/>
    <col min="14887" max="14887" width="8.6640625" style="665" customWidth="1"/>
    <col min="14888" max="14888" width="4.5546875" style="665" customWidth="1"/>
    <col min="14889" max="14889" width="7.6640625" style="665" customWidth="1"/>
    <col min="14890" max="14890" width="5" style="665" customWidth="1"/>
    <col min="14891" max="14892" width="10.5546875" style="665" customWidth="1"/>
    <col min="14893" max="14893" width="9.5546875" style="665" customWidth="1"/>
    <col min="14894" max="14896" width="9.6640625" style="665" customWidth="1"/>
    <col min="14897" max="14897" width="8.88671875" style="665" customWidth="1"/>
    <col min="14898" max="14898" width="4.88671875" style="665" customWidth="1"/>
    <col min="14899" max="14899" width="8.6640625" style="665" customWidth="1"/>
    <col min="14900" max="14900" width="4.5546875" style="665" customWidth="1"/>
    <col min="14901" max="14901" width="7.6640625" style="665" customWidth="1"/>
    <col min="14902" max="14902" width="5" style="665" customWidth="1"/>
    <col min="14903" max="14904" width="7.109375" style="665" customWidth="1"/>
    <col min="14905" max="14905" width="9.44140625" style="665" customWidth="1"/>
    <col min="14906" max="14906" width="6.44140625" style="665" customWidth="1"/>
    <col min="14907" max="14908" width="7.109375" style="665" customWidth="1"/>
    <col min="14909" max="14909" width="9.44140625" style="665" customWidth="1"/>
    <col min="14910" max="14910" width="6.44140625" style="665" customWidth="1"/>
    <col min="14911" max="14912" width="7.109375" style="665" customWidth="1"/>
    <col min="14913" max="14913" width="9.44140625" style="665" customWidth="1"/>
    <col min="14914" max="14914" width="6.44140625" style="665" customWidth="1"/>
    <col min="14915" max="14916" width="7.109375" style="665" customWidth="1"/>
    <col min="14917" max="14917" width="9.44140625" style="665" customWidth="1"/>
    <col min="14918" max="14918" width="6.44140625" style="665" customWidth="1"/>
    <col min="14919" max="14919" width="14.109375" style="665" customWidth="1"/>
    <col min="14920" max="14920" width="10.44140625" style="665" customWidth="1"/>
    <col min="14921" max="14921" width="10.88671875" style="665" customWidth="1"/>
    <col min="14922" max="14922" width="10.109375" style="665" customWidth="1"/>
    <col min="14923" max="14923" width="6.44140625" style="665" customWidth="1"/>
    <col min="14924" max="14924" width="10.6640625" style="665" customWidth="1"/>
    <col min="14925" max="14925" width="13.109375" style="665" customWidth="1"/>
    <col min="14926" max="14928" width="11" style="665" customWidth="1"/>
    <col min="14929" max="15110" width="10" style="665"/>
    <col min="15111" max="15111" width="6.88671875" style="665" customWidth="1"/>
    <col min="15112" max="15112" width="28.6640625" style="665" customWidth="1"/>
    <col min="15113" max="15113" width="20.33203125" style="665" customWidth="1"/>
    <col min="15114" max="15122" width="9.44140625" style="665" customWidth="1"/>
    <col min="15123" max="15124" width="10.5546875" style="665" customWidth="1"/>
    <col min="15125" max="15125" width="9.5546875" style="665" customWidth="1"/>
    <col min="15126" max="15128" width="9.6640625" style="665" customWidth="1"/>
    <col min="15129" max="15129" width="8.88671875" style="665" customWidth="1"/>
    <col min="15130" max="15130" width="4.88671875" style="665" customWidth="1"/>
    <col min="15131" max="15131" width="8.6640625" style="665" customWidth="1"/>
    <col min="15132" max="15132" width="4.5546875" style="665" customWidth="1"/>
    <col min="15133" max="15133" width="7.6640625" style="665" customWidth="1"/>
    <col min="15134" max="15134" width="5" style="665" customWidth="1"/>
    <col min="15135" max="15136" width="10.5546875" style="665" customWidth="1"/>
    <col min="15137" max="15137" width="9.5546875" style="665" customWidth="1"/>
    <col min="15138" max="15140" width="9.6640625" style="665" customWidth="1"/>
    <col min="15141" max="15141" width="8.88671875" style="665" customWidth="1"/>
    <col min="15142" max="15142" width="4.88671875" style="665" customWidth="1"/>
    <col min="15143" max="15143" width="8.6640625" style="665" customWidth="1"/>
    <col min="15144" max="15144" width="4.5546875" style="665" customWidth="1"/>
    <col min="15145" max="15145" width="7.6640625" style="665" customWidth="1"/>
    <col min="15146" max="15146" width="5" style="665" customWidth="1"/>
    <col min="15147" max="15148" width="10.5546875" style="665" customWidth="1"/>
    <col min="15149" max="15149" width="9.5546875" style="665" customWidth="1"/>
    <col min="15150" max="15152" width="9.6640625" style="665" customWidth="1"/>
    <col min="15153" max="15153" width="8.88671875" style="665" customWidth="1"/>
    <col min="15154" max="15154" width="4.88671875" style="665" customWidth="1"/>
    <col min="15155" max="15155" width="8.6640625" style="665" customWidth="1"/>
    <col min="15156" max="15156" width="4.5546875" style="665" customWidth="1"/>
    <col min="15157" max="15157" width="7.6640625" style="665" customWidth="1"/>
    <col min="15158" max="15158" width="5" style="665" customWidth="1"/>
    <col min="15159" max="15160" width="7.109375" style="665" customWidth="1"/>
    <col min="15161" max="15161" width="9.44140625" style="665" customWidth="1"/>
    <col min="15162" max="15162" width="6.44140625" style="665" customWidth="1"/>
    <col min="15163" max="15164" width="7.109375" style="665" customWidth="1"/>
    <col min="15165" max="15165" width="9.44140625" style="665" customWidth="1"/>
    <col min="15166" max="15166" width="6.44140625" style="665" customWidth="1"/>
    <col min="15167" max="15168" width="7.109375" style="665" customWidth="1"/>
    <col min="15169" max="15169" width="9.44140625" style="665" customWidth="1"/>
    <col min="15170" max="15170" width="6.44140625" style="665" customWidth="1"/>
    <col min="15171" max="15172" width="7.109375" style="665" customWidth="1"/>
    <col min="15173" max="15173" width="9.44140625" style="665" customWidth="1"/>
    <col min="15174" max="15174" width="6.44140625" style="665" customWidth="1"/>
    <col min="15175" max="15175" width="14.109375" style="665" customWidth="1"/>
    <col min="15176" max="15176" width="10.44140625" style="665" customWidth="1"/>
    <col min="15177" max="15177" width="10.88671875" style="665" customWidth="1"/>
    <col min="15178" max="15178" width="10.109375" style="665" customWidth="1"/>
    <col min="15179" max="15179" width="6.44140625" style="665" customWidth="1"/>
    <col min="15180" max="15180" width="10.6640625" style="665" customWidth="1"/>
    <col min="15181" max="15181" width="13.109375" style="665" customWidth="1"/>
    <col min="15182" max="15184" width="11" style="665" customWidth="1"/>
    <col min="15185" max="15366" width="10" style="665"/>
    <col min="15367" max="15367" width="6.88671875" style="665" customWidth="1"/>
    <col min="15368" max="15368" width="28.6640625" style="665" customWidth="1"/>
    <col min="15369" max="15369" width="20.33203125" style="665" customWidth="1"/>
    <col min="15370" max="15378" width="9.44140625" style="665" customWidth="1"/>
    <col min="15379" max="15380" width="10.5546875" style="665" customWidth="1"/>
    <col min="15381" max="15381" width="9.5546875" style="665" customWidth="1"/>
    <col min="15382" max="15384" width="9.6640625" style="665" customWidth="1"/>
    <col min="15385" max="15385" width="8.88671875" style="665" customWidth="1"/>
    <col min="15386" max="15386" width="4.88671875" style="665" customWidth="1"/>
    <col min="15387" max="15387" width="8.6640625" style="665" customWidth="1"/>
    <col min="15388" max="15388" width="4.5546875" style="665" customWidth="1"/>
    <col min="15389" max="15389" width="7.6640625" style="665" customWidth="1"/>
    <col min="15390" max="15390" width="5" style="665" customWidth="1"/>
    <col min="15391" max="15392" width="10.5546875" style="665" customWidth="1"/>
    <col min="15393" max="15393" width="9.5546875" style="665" customWidth="1"/>
    <col min="15394" max="15396" width="9.6640625" style="665" customWidth="1"/>
    <col min="15397" max="15397" width="8.88671875" style="665" customWidth="1"/>
    <col min="15398" max="15398" width="4.88671875" style="665" customWidth="1"/>
    <col min="15399" max="15399" width="8.6640625" style="665" customWidth="1"/>
    <col min="15400" max="15400" width="4.5546875" style="665" customWidth="1"/>
    <col min="15401" max="15401" width="7.6640625" style="665" customWidth="1"/>
    <col min="15402" max="15402" width="5" style="665" customWidth="1"/>
    <col min="15403" max="15404" width="10.5546875" style="665" customWidth="1"/>
    <col min="15405" max="15405" width="9.5546875" style="665" customWidth="1"/>
    <col min="15406" max="15408" width="9.6640625" style="665" customWidth="1"/>
    <col min="15409" max="15409" width="8.88671875" style="665" customWidth="1"/>
    <col min="15410" max="15410" width="4.88671875" style="665" customWidth="1"/>
    <col min="15411" max="15411" width="8.6640625" style="665" customWidth="1"/>
    <col min="15412" max="15412" width="4.5546875" style="665" customWidth="1"/>
    <col min="15413" max="15413" width="7.6640625" style="665" customWidth="1"/>
    <col min="15414" max="15414" width="5" style="665" customWidth="1"/>
    <col min="15415" max="15416" width="7.109375" style="665" customWidth="1"/>
    <col min="15417" max="15417" width="9.44140625" style="665" customWidth="1"/>
    <col min="15418" max="15418" width="6.44140625" style="665" customWidth="1"/>
    <col min="15419" max="15420" width="7.109375" style="665" customWidth="1"/>
    <col min="15421" max="15421" width="9.44140625" style="665" customWidth="1"/>
    <col min="15422" max="15422" width="6.44140625" style="665" customWidth="1"/>
    <col min="15423" max="15424" width="7.109375" style="665" customWidth="1"/>
    <col min="15425" max="15425" width="9.44140625" style="665" customWidth="1"/>
    <col min="15426" max="15426" width="6.44140625" style="665" customWidth="1"/>
    <col min="15427" max="15428" width="7.109375" style="665" customWidth="1"/>
    <col min="15429" max="15429" width="9.44140625" style="665" customWidth="1"/>
    <col min="15430" max="15430" width="6.44140625" style="665" customWidth="1"/>
    <col min="15431" max="15431" width="14.109375" style="665" customWidth="1"/>
    <col min="15432" max="15432" width="10.44140625" style="665" customWidth="1"/>
    <col min="15433" max="15433" width="10.88671875" style="665" customWidth="1"/>
    <col min="15434" max="15434" width="10.109375" style="665" customWidth="1"/>
    <col min="15435" max="15435" width="6.44140625" style="665" customWidth="1"/>
    <col min="15436" max="15436" width="10.6640625" style="665" customWidth="1"/>
    <col min="15437" max="15437" width="13.109375" style="665" customWidth="1"/>
    <col min="15438" max="15440" width="11" style="665" customWidth="1"/>
    <col min="15441" max="15622" width="10" style="665"/>
    <col min="15623" max="15623" width="6.88671875" style="665" customWidth="1"/>
    <col min="15624" max="15624" width="28.6640625" style="665" customWidth="1"/>
    <col min="15625" max="15625" width="20.33203125" style="665" customWidth="1"/>
    <col min="15626" max="15634" width="9.44140625" style="665" customWidth="1"/>
    <col min="15635" max="15636" width="10.5546875" style="665" customWidth="1"/>
    <col min="15637" max="15637" width="9.5546875" style="665" customWidth="1"/>
    <col min="15638" max="15640" width="9.6640625" style="665" customWidth="1"/>
    <col min="15641" max="15641" width="8.88671875" style="665" customWidth="1"/>
    <col min="15642" max="15642" width="4.88671875" style="665" customWidth="1"/>
    <col min="15643" max="15643" width="8.6640625" style="665" customWidth="1"/>
    <col min="15644" max="15644" width="4.5546875" style="665" customWidth="1"/>
    <col min="15645" max="15645" width="7.6640625" style="665" customWidth="1"/>
    <col min="15646" max="15646" width="5" style="665" customWidth="1"/>
    <col min="15647" max="15648" width="10.5546875" style="665" customWidth="1"/>
    <col min="15649" max="15649" width="9.5546875" style="665" customWidth="1"/>
    <col min="15650" max="15652" width="9.6640625" style="665" customWidth="1"/>
    <col min="15653" max="15653" width="8.88671875" style="665" customWidth="1"/>
    <col min="15654" max="15654" width="4.88671875" style="665" customWidth="1"/>
    <col min="15655" max="15655" width="8.6640625" style="665" customWidth="1"/>
    <col min="15656" max="15656" width="4.5546875" style="665" customWidth="1"/>
    <col min="15657" max="15657" width="7.6640625" style="665" customWidth="1"/>
    <col min="15658" max="15658" width="5" style="665" customWidth="1"/>
    <col min="15659" max="15660" width="10.5546875" style="665" customWidth="1"/>
    <col min="15661" max="15661" width="9.5546875" style="665" customWidth="1"/>
    <col min="15662" max="15664" width="9.6640625" style="665" customWidth="1"/>
    <col min="15665" max="15665" width="8.88671875" style="665" customWidth="1"/>
    <col min="15666" max="15666" width="4.88671875" style="665" customWidth="1"/>
    <col min="15667" max="15667" width="8.6640625" style="665" customWidth="1"/>
    <col min="15668" max="15668" width="4.5546875" style="665" customWidth="1"/>
    <col min="15669" max="15669" width="7.6640625" style="665" customWidth="1"/>
    <col min="15670" max="15670" width="5" style="665" customWidth="1"/>
    <col min="15671" max="15672" width="7.109375" style="665" customWidth="1"/>
    <col min="15673" max="15673" width="9.44140625" style="665" customWidth="1"/>
    <col min="15674" max="15674" width="6.44140625" style="665" customWidth="1"/>
    <col min="15675" max="15676" width="7.109375" style="665" customWidth="1"/>
    <col min="15677" max="15677" width="9.44140625" style="665" customWidth="1"/>
    <col min="15678" max="15678" width="6.44140625" style="665" customWidth="1"/>
    <col min="15679" max="15680" width="7.109375" style="665" customWidth="1"/>
    <col min="15681" max="15681" width="9.44140625" style="665" customWidth="1"/>
    <col min="15682" max="15682" width="6.44140625" style="665" customWidth="1"/>
    <col min="15683" max="15684" width="7.109375" style="665" customWidth="1"/>
    <col min="15685" max="15685" width="9.44140625" style="665" customWidth="1"/>
    <col min="15686" max="15686" width="6.44140625" style="665" customWidth="1"/>
    <col min="15687" max="15687" width="14.109375" style="665" customWidth="1"/>
    <col min="15688" max="15688" width="10.44140625" style="665" customWidth="1"/>
    <col min="15689" max="15689" width="10.88671875" style="665" customWidth="1"/>
    <col min="15690" max="15690" width="10.109375" style="665" customWidth="1"/>
    <col min="15691" max="15691" width="6.44140625" style="665" customWidth="1"/>
    <col min="15692" max="15692" width="10.6640625" style="665" customWidth="1"/>
    <col min="15693" max="15693" width="13.109375" style="665" customWidth="1"/>
    <col min="15694" max="15696" width="11" style="665" customWidth="1"/>
    <col min="15697" max="15878" width="10" style="665"/>
    <col min="15879" max="15879" width="6.88671875" style="665" customWidth="1"/>
    <col min="15880" max="15880" width="28.6640625" style="665" customWidth="1"/>
    <col min="15881" max="15881" width="20.33203125" style="665" customWidth="1"/>
    <col min="15882" max="15890" width="9.44140625" style="665" customWidth="1"/>
    <col min="15891" max="15892" width="10.5546875" style="665" customWidth="1"/>
    <col min="15893" max="15893" width="9.5546875" style="665" customWidth="1"/>
    <col min="15894" max="15896" width="9.6640625" style="665" customWidth="1"/>
    <col min="15897" max="15897" width="8.88671875" style="665" customWidth="1"/>
    <col min="15898" max="15898" width="4.88671875" style="665" customWidth="1"/>
    <col min="15899" max="15899" width="8.6640625" style="665" customWidth="1"/>
    <col min="15900" max="15900" width="4.5546875" style="665" customWidth="1"/>
    <col min="15901" max="15901" width="7.6640625" style="665" customWidth="1"/>
    <col min="15902" max="15902" width="5" style="665" customWidth="1"/>
    <col min="15903" max="15904" width="10.5546875" style="665" customWidth="1"/>
    <col min="15905" max="15905" width="9.5546875" style="665" customWidth="1"/>
    <col min="15906" max="15908" width="9.6640625" style="665" customWidth="1"/>
    <col min="15909" max="15909" width="8.88671875" style="665" customWidth="1"/>
    <col min="15910" max="15910" width="4.88671875" style="665" customWidth="1"/>
    <col min="15911" max="15911" width="8.6640625" style="665" customWidth="1"/>
    <col min="15912" max="15912" width="4.5546875" style="665" customWidth="1"/>
    <col min="15913" max="15913" width="7.6640625" style="665" customWidth="1"/>
    <col min="15914" max="15914" width="5" style="665" customWidth="1"/>
    <col min="15915" max="15916" width="10.5546875" style="665" customWidth="1"/>
    <col min="15917" max="15917" width="9.5546875" style="665" customWidth="1"/>
    <col min="15918" max="15920" width="9.6640625" style="665" customWidth="1"/>
    <col min="15921" max="15921" width="8.88671875" style="665" customWidth="1"/>
    <col min="15922" max="15922" width="4.88671875" style="665" customWidth="1"/>
    <col min="15923" max="15923" width="8.6640625" style="665" customWidth="1"/>
    <col min="15924" max="15924" width="4.5546875" style="665" customWidth="1"/>
    <col min="15925" max="15925" width="7.6640625" style="665" customWidth="1"/>
    <col min="15926" max="15926" width="5" style="665" customWidth="1"/>
    <col min="15927" max="15928" width="7.109375" style="665" customWidth="1"/>
    <col min="15929" max="15929" width="9.44140625" style="665" customWidth="1"/>
    <col min="15930" max="15930" width="6.44140625" style="665" customWidth="1"/>
    <col min="15931" max="15932" width="7.109375" style="665" customWidth="1"/>
    <col min="15933" max="15933" width="9.44140625" style="665" customWidth="1"/>
    <col min="15934" max="15934" width="6.44140625" style="665" customWidth="1"/>
    <col min="15935" max="15936" width="7.109375" style="665" customWidth="1"/>
    <col min="15937" max="15937" width="9.44140625" style="665" customWidth="1"/>
    <col min="15938" max="15938" width="6.44140625" style="665" customWidth="1"/>
    <col min="15939" max="15940" width="7.109375" style="665" customWidth="1"/>
    <col min="15941" max="15941" width="9.44140625" style="665" customWidth="1"/>
    <col min="15942" max="15942" width="6.44140625" style="665" customWidth="1"/>
    <col min="15943" max="15943" width="14.109375" style="665" customWidth="1"/>
    <col min="15944" max="15944" width="10.44140625" style="665" customWidth="1"/>
    <col min="15945" max="15945" width="10.88671875" style="665" customWidth="1"/>
    <col min="15946" max="15946" width="10.109375" style="665" customWidth="1"/>
    <col min="15947" max="15947" width="6.44140625" style="665" customWidth="1"/>
    <col min="15948" max="15948" width="10.6640625" style="665" customWidth="1"/>
    <col min="15949" max="15949" width="13.109375" style="665" customWidth="1"/>
    <col min="15950" max="15952" width="11" style="665" customWidth="1"/>
    <col min="15953" max="16134" width="10" style="665"/>
    <col min="16135" max="16135" width="6.88671875" style="665" customWidth="1"/>
    <col min="16136" max="16136" width="28.6640625" style="665" customWidth="1"/>
    <col min="16137" max="16137" width="20.33203125" style="665" customWidth="1"/>
    <col min="16138" max="16146" width="9.44140625" style="665" customWidth="1"/>
    <col min="16147" max="16148" width="10.5546875" style="665" customWidth="1"/>
    <col min="16149" max="16149" width="9.5546875" style="665" customWidth="1"/>
    <col min="16150" max="16152" width="9.6640625" style="665" customWidth="1"/>
    <col min="16153" max="16153" width="8.88671875" style="665" customWidth="1"/>
    <col min="16154" max="16154" width="4.88671875" style="665" customWidth="1"/>
    <col min="16155" max="16155" width="8.6640625" style="665" customWidth="1"/>
    <col min="16156" max="16156" width="4.5546875" style="665" customWidth="1"/>
    <col min="16157" max="16157" width="7.6640625" style="665" customWidth="1"/>
    <col min="16158" max="16158" width="5" style="665" customWidth="1"/>
    <col min="16159" max="16160" width="10.5546875" style="665" customWidth="1"/>
    <col min="16161" max="16161" width="9.5546875" style="665" customWidth="1"/>
    <col min="16162" max="16164" width="9.6640625" style="665" customWidth="1"/>
    <col min="16165" max="16165" width="8.88671875" style="665" customWidth="1"/>
    <col min="16166" max="16166" width="4.88671875" style="665" customWidth="1"/>
    <col min="16167" max="16167" width="8.6640625" style="665" customWidth="1"/>
    <col min="16168" max="16168" width="4.5546875" style="665" customWidth="1"/>
    <col min="16169" max="16169" width="7.6640625" style="665" customWidth="1"/>
    <col min="16170" max="16170" width="5" style="665" customWidth="1"/>
    <col min="16171" max="16172" width="10.5546875" style="665" customWidth="1"/>
    <col min="16173" max="16173" width="9.5546875" style="665" customWidth="1"/>
    <col min="16174" max="16176" width="9.6640625" style="665" customWidth="1"/>
    <col min="16177" max="16177" width="8.88671875" style="665" customWidth="1"/>
    <col min="16178" max="16178" width="4.88671875" style="665" customWidth="1"/>
    <col min="16179" max="16179" width="8.6640625" style="665" customWidth="1"/>
    <col min="16180" max="16180" width="4.5546875" style="665" customWidth="1"/>
    <col min="16181" max="16181" width="7.6640625" style="665" customWidth="1"/>
    <col min="16182" max="16182" width="5" style="665" customWidth="1"/>
    <col min="16183" max="16184" width="7.109375" style="665" customWidth="1"/>
    <col min="16185" max="16185" width="9.44140625" style="665" customWidth="1"/>
    <col min="16186" max="16186" width="6.44140625" style="665" customWidth="1"/>
    <col min="16187" max="16188" width="7.109375" style="665" customWidth="1"/>
    <col min="16189" max="16189" width="9.44140625" style="665" customWidth="1"/>
    <col min="16190" max="16190" width="6.44140625" style="665" customWidth="1"/>
    <col min="16191" max="16192" width="7.109375" style="665" customWidth="1"/>
    <col min="16193" max="16193" width="9.44140625" style="665" customWidth="1"/>
    <col min="16194" max="16194" width="6.44140625" style="665" customWidth="1"/>
    <col min="16195" max="16196" width="7.109375" style="665" customWidth="1"/>
    <col min="16197" max="16197" width="9.44140625" style="665" customWidth="1"/>
    <col min="16198" max="16198" width="6.44140625" style="665" customWidth="1"/>
    <col min="16199" max="16199" width="14.109375" style="665" customWidth="1"/>
    <col min="16200" max="16200" width="10.44140625" style="665" customWidth="1"/>
    <col min="16201" max="16201" width="10.88671875" style="665" customWidth="1"/>
    <col min="16202" max="16202" width="10.109375" style="665" customWidth="1"/>
    <col min="16203" max="16203" width="6.44140625" style="665" customWidth="1"/>
    <col min="16204" max="16204" width="10.6640625" style="665" customWidth="1"/>
    <col min="16205" max="16205" width="13.109375" style="665" customWidth="1"/>
    <col min="16206" max="16208" width="11" style="665" customWidth="1"/>
    <col min="16209" max="16381" width="10" style="665"/>
    <col min="16382" max="16384" width="9.109375" style="665" customWidth="1"/>
  </cols>
  <sheetData>
    <row r="1" spans="1:95">
      <c r="B1" s="675" t="s">
        <v>364</v>
      </c>
    </row>
    <row r="2" spans="1:95">
      <c r="B2" s="675"/>
    </row>
    <row r="3" spans="1:95">
      <c r="B3" s="675" t="s">
        <v>294</v>
      </c>
    </row>
    <row r="4" spans="1:95">
      <c r="B4" s="675" t="s">
        <v>459</v>
      </c>
      <c r="C4" s="665" t="s">
        <v>461</v>
      </c>
    </row>
    <row r="5" spans="1:95" ht="15" customHeight="1">
      <c r="B5" s="675" t="s">
        <v>365</v>
      </c>
      <c r="C5" s="676" t="s">
        <v>665</v>
      </c>
    </row>
    <row r="6" spans="1:95">
      <c r="B6" s="675" t="s">
        <v>366</v>
      </c>
      <c r="C6" s="677"/>
    </row>
    <row r="8" spans="1:95" ht="18.75" customHeight="1">
      <c r="A8" s="1273" t="s">
        <v>343</v>
      </c>
      <c r="B8" s="1273" t="s">
        <v>690</v>
      </c>
      <c r="C8" s="1276" t="s">
        <v>367</v>
      </c>
      <c r="D8" s="1304"/>
      <c r="E8" s="1305"/>
      <c r="F8" s="1305"/>
      <c r="G8" s="1305"/>
      <c r="H8" s="1305"/>
      <c r="I8" s="1305"/>
      <c r="J8" s="1305"/>
      <c r="K8" s="1305"/>
      <c r="L8" s="1306"/>
      <c r="M8" s="1286" t="s">
        <v>368</v>
      </c>
      <c r="N8" s="1287"/>
      <c r="O8" s="1287"/>
      <c r="P8" s="1287"/>
      <c r="Q8" s="1287"/>
      <c r="R8" s="1287"/>
      <c r="S8" s="1287"/>
      <c r="T8" s="1287"/>
      <c r="U8" s="1287"/>
      <c r="V8" s="1287"/>
      <c r="W8" s="1287"/>
      <c r="X8" s="1287"/>
      <c r="Y8" s="1287"/>
      <c r="Z8" s="1287"/>
      <c r="AA8" s="1287"/>
      <c r="AB8" s="1287"/>
      <c r="AC8" s="1287"/>
      <c r="AD8" s="1287"/>
      <c r="AE8" s="1287"/>
      <c r="AF8" s="1287"/>
      <c r="AG8" s="1287"/>
      <c r="AH8" s="1287"/>
      <c r="AI8" s="1287"/>
      <c r="AJ8" s="1287"/>
      <c r="AK8" s="1287"/>
      <c r="AL8" s="1287"/>
      <c r="AM8" s="1287"/>
      <c r="AN8" s="1287"/>
      <c r="AO8" s="1287"/>
      <c r="AP8" s="1287"/>
      <c r="AQ8" s="1287"/>
      <c r="AR8" s="1287"/>
      <c r="AS8" s="1287"/>
      <c r="AT8" s="1287"/>
      <c r="AU8" s="1287"/>
      <c r="AV8" s="1287"/>
      <c r="AW8" s="1287"/>
      <c r="AX8" s="1287"/>
      <c r="AY8" s="1287"/>
      <c r="AZ8" s="1287"/>
      <c r="BA8" s="1287"/>
      <c r="BB8" s="1287"/>
      <c r="BC8" s="1287"/>
      <c r="BD8" s="1287"/>
      <c r="BE8" s="1287"/>
      <c r="BF8" s="1287"/>
      <c r="BG8" s="1287"/>
      <c r="BH8" s="1287"/>
      <c r="BI8" s="1287"/>
      <c r="BJ8" s="1287"/>
      <c r="BK8" s="1287"/>
      <c r="BL8" s="1287"/>
      <c r="BM8" s="678"/>
      <c r="BN8" s="678"/>
      <c r="BO8" s="678"/>
      <c r="BP8" s="678"/>
      <c r="BQ8" s="678"/>
      <c r="BR8" s="678"/>
      <c r="BS8" s="678"/>
      <c r="BT8" s="678"/>
      <c r="BU8" s="1342" t="s">
        <v>369</v>
      </c>
      <c r="BV8" s="1343"/>
      <c r="BW8" s="1343"/>
      <c r="BX8" s="1343"/>
      <c r="BY8" s="1343"/>
      <c r="BZ8" s="1343"/>
      <c r="CA8" s="1343"/>
      <c r="CB8" s="1343"/>
      <c r="CC8" s="1343"/>
      <c r="CD8" s="1343"/>
      <c r="CE8" s="1343"/>
      <c r="CF8" s="1343"/>
      <c r="CG8" s="1343"/>
      <c r="CH8" s="1343"/>
      <c r="CI8" s="1343"/>
      <c r="CJ8" s="1343"/>
      <c r="CK8" s="1343"/>
      <c r="CL8" s="1343"/>
      <c r="CM8" s="1331" t="s">
        <v>344</v>
      </c>
      <c r="CN8" s="1332"/>
      <c r="CO8" s="1332"/>
      <c r="CP8" s="1333"/>
    </row>
    <row r="9" spans="1:95" ht="27.75" customHeight="1">
      <c r="A9" s="1274"/>
      <c r="B9" s="1274"/>
      <c r="C9" s="1277"/>
      <c r="D9" s="1289" t="s">
        <v>370</v>
      </c>
      <c r="E9" s="1290"/>
      <c r="F9" s="1291"/>
      <c r="G9" s="1296" t="s">
        <v>371</v>
      </c>
      <c r="H9" s="1297"/>
      <c r="I9" s="1298"/>
      <c r="J9" s="1283" t="s">
        <v>372</v>
      </c>
      <c r="K9" s="1283"/>
      <c r="L9" s="1283"/>
      <c r="M9" s="1279" t="s">
        <v>373</v>
      </c>
      <c r="N9" s="1295"/>
      <c r="O9" s="1295"/>
      <c r="P9" s="1295"/>
      <c r="Q9" s="1295"/>
      <c r="R9" s="1295"/>
      <c r="S9" s="1295"/>
      <c r="T9" s="1295"/>
      <c r="U9" s="1295"/>
      <c r="V9" s="1295"/>
      <c r="W9" s="1295"/>
      <c r="X9" s="1295"/>
      <c r="Y9" s="1295"/>
      <c r="Z9" s="1295"/>
      <c r="AA9" s="1295"/>
      <c r="AB9" s="1295"/>
      <c r="AC9" s="1295"/>
      <c r="AD9" s="1295"/>
      <c r="AE9" s="1295"/>
      <c r="AF9" s="1295"/>
      <c r="AG9" s="1295"/>
      <c r="AH9" s="1295"/>
      <c r="AI9" s="1295"/>
      <c r="AJ9" s="1295"/>
      <c r="AK9" s="1295"/>
      <c r="AL9" s="1295"/>
      <c r="AM9" s="1295"/>
      <c r="AN9" s="1295"/>
      <c r="AO9" s="1295"/>
      <c r="AP9" s="1295"/>
      <c r="AQ9" s="1295"/>
      <c r="AR9" s="1295"/>
      <c r="AS9" s="1295"/>
      <c r="AT9" s="1295"/>
      <c r="AU9" s="1295"/>
      <c r="AV9" s="1295"/>
      <c r="AW9" s="1321" t="s">
        <v>374</v>
      </c>
      <c r="AX9" s="1322"/>
      <c r="AY9" s="1322"/>
      <c r="AZ9" s="1322"/>
      <c r="BA9" s="1322"/>
      <c r="BB9" s="1322"/>
      <c r="BC9" s="1322"/>
      <c r="BD9" s="1322"/>
      <c r="BE9" s="1322"/>
      <c r="BF9" s="1322"/>
      <c r="BG9" s="1322"/>
      <c r="BH9" s="1322"/>
      <c r="BI9" s="1322"/>
      <c r="BJ9" s="1322"/>
      <c r="BK9" s="1322"/>
      <c r="BL9" s="1322"/>
      <c r="BM9" s="1322"/>
      <c r="BN9" s="1322"/>
      <c r="BO9" s="1322"/>
      <c r="BP9" s="1323"/>
      <c r="BQ9" s="1315" t="s">
        <v>375</v>
      </c>
      <c r="BR9" s="1316"/>
      <c r="BS9" s="1316"/>
      <c r="BT9" s="1317"/>
      <c r="BU9" s="1352" t="s">
        <v>376</v>
      </c>
      <c r="BV9" s="1353"/>
      <c r="BW9" s="1353"/>
      <c r="BX9" s="1353"/>
      <c r="BY9" s="1354"/>
      <c r="BZ9" s="1337" t="s">
        <v>377</v>
      </c>
      <c r="CA9" s="1307" t="s">
        <v>256</v>
      </c>
      <c r="CB9" s="1308"/>
      <c r="CC9" s="1308"/>
      <c r="CD9" s="1308"/>
      <c r="CE9" s="1308"/>
      <c r="CF9" s="1308"/>
      <c r="CG9" s="1308"/>
      <c r="CH9" s="1308"/>
      <c r="CI9" s="1308"/>
      <c r="CJ9" s="1308"/>
      <c r="CK9" s="1308"/>
      <c r="CL9" s="1308"/>
      <c r="CM9" s="1331" t="s">
        <v>482</v>
      </c>
      <c r="CN9" s="1332"/>
      <c r="CO9" s="1332"/>
      <c r="CP9" s="1333"/>
      <c r="CQ9" s="673"/>
    </row>
    <row r="10" spans="1:95" ht="46.5" customHeight="1">
      <c r="A10" s="1274"/>
      <c r="B10" s="1274"/>
      <c r="C10" s="1277"/>
      <c r="D10" s="1292"/>
      <c r="E10" s="1293"/>
      <c r="F10" s="1294"/>
      <c r="G10" s="1299"/>
      <c r="H10" s="1300"/>
      <c r="I10" s="1301"/>
      <c r="J10" s="1283"/>
      <c r="K10" s="1283"/>
      <c r="L10" s="1283"/>
      <c r="M10" s="1279" t="s">
        <v>378</v>
      </c>
      <c r="N10" s="1295"/>
      <c r="O10" s="1295"/>
      <c r="P10" s="1295"/>
      <c r="Q10" s="1295"/>
      <c r="R10" s="1295"/>
      <c r="S10" s="1295"/>
      <c r="T10" s="1295"/>
      <c r="U10" s="1295"/>
      <c r="V10" s="1295"/>
      <c r="W10" s="1295"/>
      <c r="X10" s="1280"/>
      <c r="Y10" s="1279" t="s">
        <v>379</v>
      </c>
      <c r="Z10" s="1295"/>
      <c r="AA10" s="1295"/>
      <c r="AB10" s="1295"/>
      <c r="AC10" s="1295"/>
      <c r="AD10" s="1295"/>
      <c r="AE10" s="1295"/>
      <c r="AF10" s="1295"/>
      <c r="AG10" s="1295"/>
      <c r="AH10" s="1295"/>
      <c r="AI10" s="1295"/>
      <c r="AJ10" s="1280"/>
      <c r="AK10" s="1279" t="s">
        <v>380</v>
      </c>
      <c r="AL10" s="1295"/>
      <c r="AM10" s="1295"/>
      <c r="AN10" s="1295"/>
      <c r="AO10" s="1295"/>
      <c r="AP10" s="1295"/>
      <c r="AQ10" s="1295"/>
      <c r="AR10" s="1295"/>
      <c r="AS10" s="1295"/>
      <c r="AT10" s="1295"/>
      <c r="AU10" s="1295"/>
      <c r="AV10" s="1280"/>
      <c r="AW10" s="1279" t="s">
        <v>381</v>
      </c>
      <c r="AX10" s="1295"/>
      <c r="AY10" s="1295"/>
      <c r="AZ10" s="1280"/>
      <c r="BA10" s="1279" t="s">
        <v>1079</v>
      </c>
      <c r="BB10" s="1295"/>
      <c r="BC10" s="1295"/>
      <c r="BD10" s="1280"/>
      <c r="BE10" s="1279" t="s">
        <v>1080</v>
      </c>
      <c r="BF10" s="1295"/>
      <c r="BG10" s="1295"/>
      <c r="BH10" s="1280"/>
      <c r="BI10" s="1279" t="s">
        <v>1081</v>
      </c>
      <c r="BJ10" s="1295"/>
      <c r="BK10" s="1295"/>
      <c r="BL10" s="1280"/>
      <c r="BM10" s="1279" t="s">
        <v>1082</v>
      </c>
      <c r="BN10" s="1295"/>
      <c r="BO10" s="1295"/>
      <c r="BP10" s="1280"/>
      <c r="BQ10" s="1318"/>
      <c r="BR10" s="1319"/>
      <c r="BS10" s="1319"/>
      <c r="BT10" s="1320"/>
      <c r="BU10" s="1355"/>
      <c r="BV10" s="1356"/>
      <c r="BW10" s="1356"/>
      <c r="BX10" s="1356"/>
      <c r="BY10" s="1357"/>
      <c r="BZ10" s="1338"/>
      <c r="CA10" s="1334" t="s">
        <v>382</v>
      </c>
      <c r="CB10" s="1311" t="s">
        <v>383</v>
      </c>
      <c r="CC10" s="1312"/>
      <c r="CD10" s="1312"/>
      <c r="CE10" s="1312"/>
      <c r="CF10" s="1313"/>
      <c r="CG10" s="1311" t="s">
        <v>384</v>
      </c>
      <c r="CH10" s="1313"/>
      <c r="CI10" s="1311" t="s">
        <v>385</v>
      </c>
      <c r="CJ10" s="1313"/>
      <c r="CK10" s="1346" t="s">
        <v>483</v>
      </c>
      <c r="CL10" s="1347"/>
      <c r="CM10" s="1325" t="s">
        <v>350</v>
      </c>
      <c r="CN10" s="1326"/>
      <c r="CO10" s="1325" t="s">
        <v>351</v>
      </c>
      <c r="CP10" s="1326"/>
    </row>
    <row r="11" spans="1:95" ht="14.25" customHeight="1">
      <c r="A11" s="1274"/>
      <c r="B11" s="1274"/>
      <c r="C11" s="1277"/>
      <c r="D11" s="679"/>
      <c r="E11" s="680"/>
      <c r="F11" s="681"/>
      <c r="G11" s="644"/>
      <c r="H11" s="645"/>
      <c r="I11" s="646"/>
      <c r="J11" s="642"/>
      <c r="K11" s="642"/>
      <c r="L11" s="833"/>
      <c r="M11" s="1279" t="s">
        <v>386</v>
      </c>
      <c r="N11" s="1295"/>
      <c r="O11" s="1295"/>
      <c r="P11" s="1279" t="s">
        <v>387</v>
      </c>
      <c r="Q11" s="1302"/>
      <c r="R11" s="1303"/>
      <c r="S11" s="1279" t="s">
        <v>349</v>
      </c>
      <c r="T11" s="1295"/>
      <c r="U11" s="1302"/>
      <c r="V11" s="1295"/>
      <c r="W11" s="1303"/>
      <c r="X11" s="1280"/>
      <c r="Y11" s="1279" t="s">
        <v>386</v>
      </c>
      <c r="Z11" s="1295"/>
      <c r="AA11" s="1295"/>
      <c r="AB11" s="1279" t="s">
        <v>387</v>
      </c>
      <c r="AC11" s="1302"/>
      <c r="AD11" s="1303"/>
      <c r="AE11" s="1279" t="s">
        <v>349</v>
      </c>
      <c r="AF11" s="1295"/>
      <c r="AG11" s="1302"/>
      <c r="AH11" s="1295"/>
      <c r="AI11" s="1303"/>
      <c r="AJ11" s="1280"/>
      <c r="AK11" s="1279" t="s">
        <v>386</v>
      </c>
      <c r="AL11" s="1295"/>
      <c r="AM11" s="1295"/>
      <c r="AN11" s="1279" t="s">
        <v>387</v>
      </c>
      <c r="AO11" s="1302"/>
      <c r="AP11" s="1303"/>
      <c r="AQ11" s="1279" t="s">
        <v>349</v>
      </c>
      <c r="AR11" s="1295"/>
      <c r="AS11" s="1302"/>
      <c r="AT11" s="1295"/>
      <c r="AU11" s="1303"/>
      <c r="AV11" s="1280"/>
      <c r="AW11" s="1288" t="s">
        <v>388</v>
      </c>
      <c r="AX11" s="1288"/>
      <c r="AY11" s="1288"/>
      <c r="AZ11" s="1288" t="s">
        <v>11</v>
      </c>
      <c r="BA11" s="1288" t="s">
        <v>388</v>
      </c>
      <c r="BB11" s="1288"/>
      <c r="BC11" s="1288"/>
      <c r="BD11" s="1288" t="s">
        <v>11</v>
      </c>
      <c r="BE11" s="1288" t="s">
        <v>388</v>
      </c>
      <c r="BF11" s="1288"/>
      <c r="BG11" s="1288"/>
      <c r="BH11" s="1288" t="s">
        <v>11</v>
      </c>
      <c r="BI11" s="1288" t="s">
        <v>388</v>
      </c>
      <c r="BJ11" s="1288"/>
      <c r="BK11" s="1288"/>
      <c r="BL11" s="1288" t="s">
        <v>11</v>
      </c>
      <c r="BM11" s="1288" t="s">
        <v>388</v>
      </c>
      <c r="BN11" s="1288"/>
      <c r="BO11" s="1288"/>
      <c r="BP11" s="1288" t="s">
        <v>11</v>
      </c>
      <c r="BQ11" s="1288" t="s">
        <v>388</v>
      </c>
      <c r="BR11" s="1288"/>
      <c r="BS11" s="1288"/>
      <c r="BT11" s="1288" t="s">
        <v>11</v>
      </c>
      <c r="BU11" s="1309" t="s">
        <v>345</v>
      </c>
      <c r="BV11" s="1309" t="s">
        <v>346</v>
      </c>
      <c r="BW11" s="1309" t="s">
        <v>347</v>
      </c>
      <c r="BX11" s="1309" t="s">
        <v>348</v>
      </c>
      <c r="BY11" s="1334" t="s">
        <v>349</v>
      </c>
      <c r="BZ11" s="1338"/>
      <c r="CA11" s="1335"/>
      <c r="CB11" s="1334" t="s">
        <v>389</v>
      </c>
      <c r="CC11" s="1334" t="s">
        <v>390</v>
      </c>
      <c r="CD11" s="1334" t="s">
        <v>391</v>
      </c>
      <c r="CE11" s="1311" t="s">
        <v>349</v>
      </c>
      <c r="CF11" s="1313"/>
      <c r="CG11" s="1344"/>
      <c r="CH11" s="1345"/>
      <c r="CI11" s="1344"/>
      <c r="CJ11" s="1345"/>
      <c r="CK11" s="1348"/>
      <c r="CL11" s="1349"/>
      <c r="CM11" s="1327"/>
      <c r="CN11" s="1328"/>
      <c r="CO11" s="1327"/>
      <c r="CP11" s="1328"/>
    </row>
    <row r="12" spans="1:95" ht="15.6" customHeight="1">
      <c r="A12" s="1274"/>
      <c r="B12" s="1274"/>
      <c r="C12" s="1277"/>
      <c r="D12" s="1360" t="s">
        <v>172</v>
      </c>
      <c r="E12" s="1360" t="s">
        <v>173</v>
      </c>
      <c r="F12" s="1284" t="s">
        <v>392</v>
      </c>
      <c r="G12" s="1283" t="s">
        <v>172</v>
      </c>
      <c r="H12" s="1283" t="s">
        <v>173</v>
      </c>
      <c r="I12" s="1281" t="s">
        <v>392</v>
      </c>
      <c r="J12" s="1283" t="s">
        <v>172</v>
      </c>
      <c r="K12" s="1283" t="s">
        <v>173</v>
      </c>
      <c r="L12" s="1281" t="s">
        <v>392</v>
      </c>
      <c r="M12" s="643" t="s">
        <v>172</v>
      </c>
      <c r="N12" s="643" t="s">
        <v>393</v>
      </c>
      <c r="O12" s="643" t="s">
        <v>392</v>
      </c>
      <c r="P12" s="643" t="s">
        <v>172</v>
      </c>
      <c r="Q12" s="643" t="s">
        <v>393</v>
      </c>
      <c r="R12" s="643" t="s">
        <v>392</v>
      </c>
      <c r="S12" s="1279" t="s">
        <v>172</v>
      </c>
      <c r="T12" s="1280"/>
      <c r="U12" s="1279" t="s">
        <v>393</v>
      </c>
      <c r="V12" s="1280"/>
      <c r="W12" s="1279" t="s">
        <v>392</v>
      </c>
      <c r="X12" s="1280"/>
      <c r="Y12" s="643" t="s">
        <v>172</v>
      </c>
      <c r="Z12" s="643" t="s">
        <v>393</v>
      </c>
      <c r="AA12" s="643" t="s">
        <v>392</v>
      </c>
      <c r="AB12" s="643" t="s">
        <v>172</v>
      </c>
      <c r="AC12" s="643" t="s">
        <v>393</v>
      </c>
      <c r="AD12" s="643" t="s">
        <v>392</v>
      </c>
      <c r="AE12" s="1279" t="s">
        <v>172</v>
      </c>
      <c r="AF12" s="1280"/>
      <c r="AG12" s="1279" t="s">
        <v>393</v>
      </c>
      <c r="AH12" s="1280"/>
      <c r="AI12" s="1279" t="s">
        <v>392</v>
      </c>
      <c r="AJ12" s="1280"/>
      <c r="AK12" s="643" t="s">
        <v>172</v>
      </c>
      <c r="AL12" s="643" t="s">
        <v>393</v>
      </c>
      <c r="AM12" s="643" t="s">
        <v>392</v>
      </c>
      <c r="AN12" s="643" t="s">
        <v>172</v>
      </c>
      <c r="AO12" s="643" t="s">
        <v>393</v>
      </c>
      <c r="AP12" s="643" t="s">
        <v>392</v>
      </c>
      <c r="AQ12" s="1279" t="s">
        <v>172</v>
      </c>
      <c r="AR12" s="1280"/>
      <c r="AS12" s="1279" t="s">
        <v>393</v>
      </c>
      <c r="AT12" s="1280"/>
      <c r="AU12" s="1279" t="s">
        <v>392</v>
      </c>
      <c r="AV12" s="1280"/>
      <c r="AW12" s="1288" t="s">
        <v>386</v>
      </c>
      <c r="AX12" s="1288" t="s">
        <v>387</v>
      </c>
      <c r="AY12" s="1288" t="s">
        <v>349</v>
      </c>
      <c r="AZ12" s="1288"/>
      <c r="BA12" s="1288" t="s">
        <v>386</v>
      </c>
      <c r="BB12" s="1288" t="s">
        <v>387</v>
      </c>
      <c r="BC12" s="1288" t="s">
        <v>349</v>
      </c>
      <c r="BD12" s="1288"/>
      <c r="BE12" s="1288" t="s">
        <v>386</v>
      </c>
      <c r="BF12" s="1288" t="s">
        <v>387</v>
      </c>
      <c r="BG12" s="1288" t="s">
        <v>349</v>
      </c>
      <c r="BH12" s="1288"/>
      <c r="BI12" s="1288" t="s">
        <v>386</v>
      </c>
      <c r="BJ12" s="1288" t="s">
        <v>387</v>
      </c>
      <c r="BK12" s="1288" t="s">
        <v>349</v>
      </c>
      <c r="BL12" s="1288"/>
      <c r="BM12" s="1288" t="s">
        <v>386</v>
      </c>
      <c r="BN12" s="1288" t="s">
        <v>387</v>
      </c>
      <c r="BO12" s="1288" t="s">
        <v>349</v>
      </c>
      <c r="BP12" s="1288"/>
      <c r="BQ12" s="1288" t="s">
        <v>386</v>
      </c>
      <c r="BR12" s="1288" t="s">
        <v>387</v>
      </c>
      <c r="BS12" s="1288" t="s">
        <v>349</v>
      </c>
      <c r="BT12" s="1288"/>
      <c r="BU12" s="1310"/>
      <c r="BV12" s="1310"/>
      <c r="BW12" s="1310"/>
      <c r="BX12" s="1310"/>
      <c r="BY12" s="1336"/>
      <c r="BZ12" s="1338"/>
      <c r="CA12" s="1335"/>
      <c r="CB12" s="1335"/>
      <c r="CC12" s="1335"/>
      <c r="CD12" s="1335"/>
      <c r="CE12" s="1340"/>
      <c r="CF12" s="1341"/>
      <c r="CG12" s="1340"/>
      <c r="CH12" s="1341"/>
      <c r="CI12" s="1340"/>
      <c r="CJ12" s="1341"/>
      <c r="CK12" s="1350"/>
      <c r="CL12" s="1351"/>
      <c r="CM12" s="1329"/>
      <c r="CN12" s="1330"/>
      <c r="CO12" s="1329"/>
      <c r="CP12" s="1330"/>
    </row>
    <row r="13" spans="1:95" ht="17.25" customHeight="1">
      <c r="A13" s="1275"/>
      <c r="B13" s="1275"/>
      <c r="C13" s="1278"/>
      <c r="D13" s="1360"/>
      <c r="E13" s="1360"/>
      <c r="F13" s="1285"/>
      <c r="G13" s="1283"/>
      <c r="H13" s="1283"/>
      <c r="I13" s="1282"/>
      <c r="J13" s="1283"/>
      <c r="K13" s="1283"/>
      <c r="L13" s="1282"/>
      <c r="M13" s="832" t="s">
        <v>394</v>
      </c>
      <c r="N13" s="832" t="s">
        <v>394</v>
      </c>
      <c r="O13" s="832" t="s">
        <v>394</v>
      </c>
      <c r="P13" s="832" t="s">
        <v>394</v>
      </c>
      <c r="Q13" s="832" t="s">
        <v>394</v>
      </c>
      <c r="R13" s="832" t="s">
        <v>394</v>
      </c>
      <c r="S13" s="832" t="s">
        <v>394</v>
      </c>
      <c r="T13" s="832" t="s">
        <v>11</v>
      </c>
      <c r="U13" s="832" t="s">
        <v>394</v>
      </c>
      <c r="V13" s="832" t="s">
        <v>11</v>
      </c>
      <c r="W13" s="832" t="s">
        <v>394</v>
      </c>
      <c r="X13" s="832" t="s">
        <v>11</v>
      </c>
      <c r="Y13" s="832" t="s">
        <v>394</v>
      </c>
      <c r="Z13" s="832" t="s">
        <v>394</v>
      </c>
      <c r="AA13" s="832" t="s">
        <v>394</v>
      </c>
      <c r="AB13" s="832" t="s">
        <v>394</v>
      </c>
      <c r="AC13" s="832" t="s">
        <v>394</v>
      </c>
      <c r="AD13" s="832" t="s">
        <v>394</v>
      </c>
      <c r="AE13" s="832" t="s">
        <v>394</v>
      </c>
      <c r="AF13" s="832" t="s">
        <v>11</v>
      </c>
      <c r="AG13" s="832" t="s">
        <v>394</v>
      </c>
      <c r="AH13" s="832" t="s">
        <v>11</v>
      </c>
      <c r="AI13" s="832" t="s">
        <v>394</v>
      </c>
      <c r="AJ13" s="832" t="s">
        <v>11</v>
      </c>
      <c r="AK13" s="832" t="s">
        <v>394</v>
      </c>
      <c r="AL13" s="832" t="s">
        <v>394</v>
      </c>
      <c r="AM13" s="832" t="s">
        <v>394</v>
      </c>
      <c r="AN13" s="832" t="s">
        <v>394</v>
      </c>
      <c r="AO13" s="832" t="s">
        <v>394</v>
      </c>
      <c r="AP13" s="832" t="s">
        <v>394</v>
      </c>
      <c r="AQ13" s="832" t="s">
        <v>394</v>
      </c>
      <c r="AR13" s="832" t="s">
        <v>11</v>
      </c>
      <c r="AS13" s="832" t="s">
        <v>394</v>
      </c>
      <c r="AT13" s="832" t="s">
        <v>11</v>
      </c>
      <c r="AU13" s="832" t="s">
        <v>394</v>
      </c>
      <c r="AV13" s="832" t="s">
        <v>11</v>
      </c>
      <c r="AW13" s="1288"/>
      <c r="AX13" s="1288"/>
      <c r="AY13" s="1288"/>
      <c r="AZ13" s="1288"/>
      <c r="BA13" s="1288"/>
      <c r="BB13" s="1288"/>
      <c r="BC13" s="1288"/>
      <c r="BD13" s="1288"/>
      <c r="BE13" s="1288"/>
      <c r="BF13" s="1288"/>
      <c r="BG13" s="1288"/>
      <c r="BH13" s="1288"/>
      <c r="BI13" s="1288"/>
      <c r="BJ13" s="1288"/>
      <c r="BK13" s="1288"/>
      <c r="BL13" s="1288"/>
      <c r="BM13" s="1288"/>
      <c r="BN13" s="1288"/>
      <c r="BO13" s="1288"/>
      <c r="BP13" s="1288"/>
      <c r="BQ13" s="1288"/>
      <c r="BR13" s="1288"/>
      <c r="BS13" s="1288"/>
      <c r="BT13" s="1288"/>
      <c r="BU13" s="647" t="s">
        <v>394</v>
      </c>
      <c r="BV13" s="647" t="s">
        <v>394</v>
      </c>
      <c r="BW13" s="647" t="s">
        <v>394</v>
      </c>
      <c r="BX13" s="647" t="s">
        <v>394</v>
      </c>
      <c r="BY13" s="647" t="s">
        <v>394</v>
      </c>
      <c r="BZ13" s="1339"/>
      <c r="CA13" s="1336"/>
      <c r="CB13" s="647" t="s">
        <v>394</v>
      </c>
      <c r="CC13" s="647" t="s">
        <v>394</v>
      </c>
      <c r="CD13" s="647" t="s">
        <v>394</v>
      </c>
      <c r="CE13" s="647" t="s">
        <v>394</v>
      </c>
      <c r="CF13" s="682" t="s">
        <v>11</v>
      </c>
      <c r="CG13" s="647" t="s">
        <v>394</v>
      </c>
      <c r="CH13" s="682" t="s">
        <v>11</v>
      </c>
      <c r="CI13" s="647" t="s">
        <v>394</v>
      </c>
      <c r="CJ13" s="682" t="s">
        <v>11</v>
      </c>
      <c r="CK13" s="647" t="s">
        <v>394</v>
      </c>
      <c r="CL13" s="682" t="s">
        <v>11</v>
      </c>
      <c r="CM13" s="648" t="s">
        <v>394</v>
      </c>
      <c r="CN13" s="648" t="s">
        <v>11</v>
      </c>
      <c r="CO13" s="648" t="s">
        <v>394</v>
      </c>
      <c r="CP13" s="648" t="s">
        <v>11</v>
      </c>
    </row>
    <row r="14" spans="1:95" s="666" customFormat="1">
      <c r="A14" s="504">
        <v>1</v>
      </c>
      <c r="B14" s="504">
        <f t="shared" ref="B14:AG14" si="0">+A14+1</f>
        <v>2</v>
      </c>
      <c r="C14" s="504">
        <f t="shared" si="0"/>
        <v>3</v>
      </c>
      <c r="D14" s="504">
        <f t="shared" si="0"/>
        <v>4</v>
      </c>
      <c r="E14" s="504">
        <f t="shared" si="0"/>
        <v>5</v>
      </c>
      <c r="F14" s="504">
        <f t="shared" si="0"/>
        <v>6</v>
      </c>
      <c r="G14" s="504">
        <f t="shared" si="0"/>
        <v>7</v>
      </c>
      <c r="H14" s="504">
        <f t="shared" si="0"/>
        <v>8</v>
      </c>
      <c r="I14" s="504">
        <f t="shared" si="0"/>
        <v>9</v>
      </c>
      <c r="J14" s="504">
        <f t="shared" si="0"/>
        <v>10</v>
      </c>
      <c r="K14" s="504">
        <f t="shared" si="0"/>
        <v>11</v>
      </c>
      <c r="L14" s="504">
        <f t="shared" si="0"/>
        <v>12</v>
      </c>
      <c r="M14" s="504">
        <f t="shared" si="0"/>
        <v>13</v>
      </c>
      <c r="N14" s="504">
        <f t="shared" si="0"/>
        <v>14</v>
      </c>
      <c r="O14" s="504">
        <f t="shared" si="0"/>
        <v>15</v>
      </c>
      <c r="P14" s="504">
        <f t="shared" si="0"/>
        <v>16</v>
      </c>
      <c r="Q14" s="504">
        <f t="shared" si="0"/>
        <v>17</v>
      </c>
      <c r="R14" s="504">
        <f t="shared" si="0"/>
        <v>18</v>
      </c>
      <c r="S14" s="504">
        <f t="shared" si="0"/>
        <v>19</v>
      </c>
      <c r="T14" s="504">
        <f t="shared" si="0"/>
        <v>20</v>
      </c>
      <c r="U14" s="504">
        <f t="shared" si="0"/>
        <v>21</v>
      </c>
      <c r="V14" s="504">
        <f t="shared" si="0"/>
        <v>22</v>
      </c>
      <c r="W14" s="504">
        <f t="shared" si="0"/>
        <v>23</v>
      </c>
      <c r="X14" s="504">
        <f t="shared" si="0"/>
        <v>24</v>
      </c>
      <c r="Y14" s="504">
        <f t="shared" si="0"/>
        <v>25</v>
      </c>
      <c r="Z14" s="504">
        <f t="shared" si="0"/>
        <v>26</v>
      </c>
      <c r="AA14" s="504">
        <f t="shared" si="0"/>
        <v>27</v>
      </c>
      <c r="AB14" s="504">
        <f t="shared" si="0"/>
        <v>28</v>
      </c>
      <c r="AC14" s="504">
        <f t="shared" si="0"/>
        <v>29</v>
      </c>
      <c r="AD14" s="504">
        <f t="shared" si="0"/>
        <v>30</v>
      </c>
      <c r="AE14" s="504">
        <f t="shared" si="0"/>
        <v>31</v>
      </c>
      <c r="AF14" s="504">
        <f t="shared" si="0"/>
        <v>32</v>
      </c>
      <c r="AG14" s="504">
        <f t="shared" si="0"/>
        <v>33</v>
      </c>
      <c r="AH14" s="504">
        <f t="shared" ref="AH14:BD14" si="1">+AG14+1</f>
        <v>34</v>
      </c>
      <c r="AI14" s="504">
        <f t="shared" si="1"/>
        <v>35</v>
      </c>
      <c r="AJ14" s="504">
        <f t="shared" si="1"/>
        <v>36</v>
      </c>
      <c r="AK14" s="504">
        <f t="shared" si="1"/>
        <v>37</v>
      </c>
      <c r="AL14" s="504">
        <f t="shared" si="1"/>
        <v>38</v>
      </c>
      <c r="AM14" s="504">
        <f t="shared" si="1"/>
        <v>39</v>
      </c>
      <c r="AN14" s="504">
        <f t="shared" si="1"/>
        <v>40</v>
      </c>
      <c r="AO14" s="504">
        <f t="shared" si="1"/>
        <v>41</v>
      </c>
      <c r="AP14" s="504">
        <f t="shared" si="1"/>
        <v>42</v>
      </c>
      <c r="AQ14" s="504">
        <f t="shared" si="1"/>
        <v>43</v>
      </c>
      <c r="AR14" s="504">
        <f t="shared" si="1"/>
        <v>44</v>
      </c>
      <c r="AS14" s="504">
        <f t="shared" si="1"/>
        <v>45</v>
      </c>
      <c r="AT14" s="504">
        <f t="shared" si="1"/>
        <v>46</v>
      </c>
      <c r="AU14" s="504">
        <f t="shared" si="1"/>
        <v>47</v>
      </c>
      <c r="AV14" s="504">
        <f t="shared" si="1"/>
        <v>48</v>
      </c>
      <c r="AW14" s="504">
        <f t="shared" si="1"/>
        <v>49</v>
      </c>
      <c r="AX14" s="504">
        <f t="shared" si="1"/>
        <v>50</v>
      </c>
      <c r="AY14" s="504">
        <f t="shared" si="1"/>
        <v>51</v>
      </c>
      <c r="AZ14" s="504">
        <f t="shared" si="1"/>
        <v>52</v>
      </c>
      <c r="BA14" s="504">
        <f t="shared" si="1"/>
        <v>53</v>
      </c>
      <c r="BB14" s="504">
        <f t="shared" si="1"/>
        <v>54</v>
      </c>
      <c r="BC14" s="504">
        <f t="shared" si="1"/>
        <v>55</v>
      </c>
      <c r="BD14" s="504">
        <f t="shared" si="1"/>
        <v>56</v>
      </c>
      <c r="BE14" s="504"/>
      <c r="BF14" s="504"/>
      <c r="BG14" s="504"/>
      <c r="BH14" s="504"/>
      <c r="BI14" s="504">
        <f>+BD14+1</f>
        <v>57</v>
      </c>
      <c r="BJ14" s="504">
        <f>+BI14+1</f>
        <v>58</v>
      </c>
      <c r="BK14" s="504">
        <f>+BJ14+1</f>
        <v>59</v>
      </c>
      <c r="BL14" s="504">
        <f>+BK14+1</f>
        <v>60</v>
      </c>
      <c r="BM14" s="504"/>
      <c r="BN14" s="504"/>
      <c r="BO14" s="504"/>
      <c r="BP14" s="504"/>
      <c r="BQ14" s="504">
        <f>+BL14+1</f>
        <v>61</v>
      </c>
      <c r="BR14" s="504">
        <f t="shared" ref="BR14:CL14" si="2">+BQ14+1</f>
        <v>62</v>
      </c>
      <c r="BS14" s="504">
        <f t="shared" si="2"/>
        <v>63</v>
      </c>
      <c r="BT14" s="504">
        <f t="shared" si="2"/>
        <v>64</v>
      </c>
      <c r="BU14" s="504">
        <f t="shared" si="2"/>
        <v>65</v>
      </c>
      <c r="BV14" s="504">
        <f t="shared" si="2"/>
        <v>66</v>
      </c>
      <c r="BW14" s="504">
        <f t="shared" si="2"/>
        <v>67</v>
      </c>
      <c r="BX14" s="504">
        <f t="shared" si="2"/>
        <v>68</v>
      </c>
      <c r="BY14" s="504">
        <f t="shared" si="2"/>
        <v>69</v>
      </c>
      <c r="BZ14" s="504">
        <f t="shared" si="2"/>
        <v>70</v>
      </c>
      <c r="CA14" s="504">
        <f t="shared" si="2"/>
        <v>71</v>
      </c>
      <c r="CB14" s="504">
        <f t="shared" si="2"/>
        <v>72</v>
      </c>
      <c r="CC14" s="504">
        <f t="shared" si="2"/>
        <v>73</v>
      </c>
      <c r="CD14" s="504">
        <f t="shared" si="2"/>
        <v>74</v>
      </c>
      <c r="CE14" s="504">
        <f t="shared" si="2"/>
        <v>75</v>
      </c>
      <c r="CF14" s="504">
        <f t="shared" si="2"/>
        <v>76</v>
      </c>
      <c r="CG14" s="504">
        <f t="shared" si="2"/>
        <v>77</v>
      </c>
      <c r="CH14" s="504">
        <f t="shared" si="2"/>
        <v>78</v>
      </c>
      <c r="CI14" s="504">
        <f t="shared" si="2"/>
        <v>79</v>
      </c>
      <c r="CJ14" s="504">
        <f t="shared" si="2"/>
        <v>80</v>
      </c>
      <c r="CK14" s="504">
        <f t="shared" si="2"/>
        <v>81</v>
      </c>
      <c r="CL14" s="504">
        <f t="shared" si="2"/>
        <v>82</v>
      </c>
      <c r="CM14" s="504">
        <v>83</v>
      </c>
      <c r="CN14" s="504">
        <v>84</v>
      </c>
      <c r="CO14" s="504">
        <v>85</v>
      </c>
      <c r="CP14" s="504">
        <v>86</v>
      </c>
    </row>
    <row r="15" spans="1:95">
      <c r="A15" s="649">
        <v>1</v>
      </c>
      <c r="B15" s="300" t="s">
        <v>674</v>
      </c>
      <c r="C15" s="650">
        <v>9</v>
      </c>
      <c r="D15" s="651">
        <v>317.82372729311498</v>
      </c>
      <c r="E15" s="652">
        <v>307.95985647006103</v>
      </c>
      <c r="F15" s="652">
        <v>625.78358376317601</v>
      </c>
      <c r="G15" s="652">
        <v>222.223403280491</v>
      </c>
      <c r="H15" s="652">
        <v>212.93906350224501</v>
      </c>
      <c r="I15" s="652">
        <v>435.16246678273598</v>
      </c>
      <c r="J15" s="652">
        <v>72.679572377925496</v>
      </c>
      <c r="K15" s="652">
        <v>70.968506212077401</v>
      </c>
      <c r="L15" s="652">
        <v>143.648078590003</v>
      </c>
      <c r="M15" s="401">
        <v>69</v>
      </c>
      <c r="N15" s="401">
        <v>80</v>
      </c>
      <c r="O15" s="402">
        <f t="shared" ref="O15:O30" si="3">M15+N15</f>
        <v>149</v>
      </c>
      <c r="P15" s="401">
        <v>90</v>
      </c>
      <c r="Q15" s="401">
        <v>95</v>
      </c>
      <c r="R15" s="402">
        <f t="shared" ref="R15:R30" si="4">P15+Q15</f>
        <v>185</v>
      </c>
      <c r="S15" s="402">
        <f>M15+P15</f>
        <v>159</v>
      </c>
      <c r="T15" s="403">
        <f t="shared" ref="T15:T30" si="5">(S15/D15)*100%</f>
        <v>0.50027731206286319</v>
      </c>
      <c r="U15" s="385">
        <f t="shared" ref="U15:U30" si="6">N15+Q15</f>
        <v>175</v>
      </c>
      <c r="V15" s="402">
        <f t="shared" ref="V15:V30" si="7">(U15/E15)*100%</f>
        <v>0.56825588245789105</v>
      </c>
      <c r="W15" s="404">
        <f t="shared" ref="W15:W31" si="8">SUM(S15+U15)</f>
        <v>334</v>
      </c>
      <c r="X15" s="402">
        <f t="shared" ref="X15:X30" si="9">(W15/F15)*100</f>
        <v>53.373084348342424</v>
      </c>
      <c r="Y15" s="400">
        <v>190</v>
      </c>
      <c r="Z15" s="400">
        <v>192</v>
      </c>
      <c r="AA15" s="402">
        <f t="shared" ref="AA15:AA31" si="10">Z15+Y15</f>
        <v>382</v>
      </c>
      <c r="AB15" s="400">
        <v>199</v>
      </c>
      <c r="AC15" s="400">
        <v>197</v>
      </c>
      <c r="AD15" s="402">
        <f t="shared" ref="AD15:AD31" si="11">AC15+AB15</f>
        <v>396</v>
      </c>
      <c r="AE15" s="402">
        <f t="shared" ref="AE15:AE30" si="12">AB15+Y15</f>
        <v>389</v>
      </c>
      <c r="AF15" s="653">
        <f t="shared" ref="AF15:AF30" si="13">(AE15/G15)*100%</f>
        <v>1.7504906965581979</v>
      </c>
      <c r="AG15" s="402">
        <f t="shared" ref="AG15:AG30" si="14">AC15+Z15</f>
        <v>389</v>
      </c>
      <c r="AH15" s="653">
        <f t="shared" ref="AH15:AH30" si="15">(AG15/H15)*100</f>
        <v>182.68137071801237</v>
      </c>
      <c r="AI15" s="402">
        <f t="shared" ref="AI15:AI30" si="16">AG15+AE15</f>
        <v>778</v>
      </c>
      <c r="AJ15" s="402">
        <f t="shared" ref="AJ15:AJ31" si="17">AI15/I15*100</f>
        <v>178.78380131263316</v>
      </c>
      <c r="AK15" s="400">
        <v>61</v>
      </c>
      <c r="AL15" s="400">
        <v>72</v>
      </c>
      <c r="AM15" s="402">
        <f t="shared" ref="AM15:AM30" si="18">AK15+AL15</f>
        <v>133</v>
      </c>
      <c r="AN15" s="400">
        <v>69</v>
      </c>
      <c r="AO15" s="400">
        <v>72</v>
      </c>
      <c r="AP15" s="402">
        <f t="shared" ref="AP15:AP30" si="19">AN15+AO15</f>
        <v>141</v>
      </c>
      <c r="AQ15" s="402">
        <f t="shared" ref="AQ15:AQ30" si="20">AK15+AN15</f>
        <v>130</v>
      </c>
      <c r="AR15" s="402">
        <f t="shared" ref="AR15:AR30" si="21">(AQ15/J15)*100%</f>
        <v>1.7886731545972065</v>
      </c>
      <c r="AS15" s="402">
        <f t="shared" ref="AS15:AS30" si="22">AL15+AO15</f>
        <v>144</v>
      </c>
      <c r="AT15" s="402">
        <f t="shared" ref="AT15:AT30" si="23">(AS15/K15)*100%</f>
        <v>2.0290690573319989</v>
      </c>
      <c r="AU15" s="402">
        <f t="shared" ref="AU15:AU30" si="24">AQ15+AS15</f>
        <v>274</v>
      </c>
      <c r="AV15" s="402">
        <f t="shared" ref="AV15:AV31" si="25">(AU15/L15)*100</f>
        <v>190.74393663283479</v>
      </c>
      <c r="AW15" s="405">
        <v>130</v>
      </c>
      <c r="AX15" s="405">
        <v>139</v>
      </c>
      <c r="AY15" s="404">
        <f t="shared" ref="AY15:AY31" si="26">AX15+AW15</f>
        <v>269</v>
      </c>
      <c r="AZ15" s="405">
        <f>AX15%</f>
        <v>1.39</v>
      </c>
      <c r="BA15" s="405">
        <v>128</v>
      </c>
      <c r="BB15" s="405">
        <v>134</v>
      </c>
      <c r="BC15" s="404">
        <f t="shared" ref="BC15:BC31" si="27">BB15+BA15</f>
        <v>262</v>
      </c>
      <c r="BD15" s="654">
        <f t="shared" ref="BD15:BD30" si="28">(BC15/(F15+I15+L15))*100%</f>
        <v>0.21750064495826413</v>
      </c>
      <c r="BE15" s="405">
        <v>99</v>
      </c>
      <c r="BF15" s="405">
        <v>105</v>
      </c>
      <c r="BG15" s="404">
        <f t="shared" ref="BG15:BG31" si="29">BF15+BE15</f>
        <v>204</v>
      </c>
      <c r="BH15" s="400"/>
      <c r="BI15" s="400">
        <v>15</v>
      </c>
      <c r="BJ15" s="400">
        <v>18</v>
      </c>
      <c r="BK15" s="402">
        <f t="shared" ref="BK15:BK31" si="30">BJ15+BI15</f>
        <v>33</v>
      </c>
      <c r="BL15" s="400">
        <v>0</v>
      </c>
      <c r="BM15" s="400">
        <v>4</v>
      </c>
      <c r="BN15" s="400">
        <v>5</v>
      </c>
      <c r="BO15" s="402">
        <f t="shared" ref="BO15:BO31" si="31">BN15+BM15</f>
        <v>9</v>
      </c>
      <c r="BP15" s="400"/>
      <c r="BQ15" s="405">
        <v>0</v>
      </c>
      <c r="BR15" s="405">
        <v>0</v>
      </c>
      <c r="BS15" s="400"/>
      <c r="BT15" s="406">
        <f t="shared" ref="BT15:BT31" si="32">BS15/(F15+I15+L15)*100</f>
        <v>0</v>
      </c>
      <c r="BU15" s="400">
        <v>0</v>
      </c>
      <c r="BV15" s="400">
        <v>0</v>
      </c>
      <c r="BW15" s="400">
        <v>0</v>
      </c>
      <c r="BX15" s="400">
        <v>0</v>
      </c>
      <c r="BY15" s="400">
        <f t="shared" ref="BY15:BY30" si="33">SUM(BU15:BX15)</f>
        <v>0</v>
      </c>
      <c r="BZ15" s="400"/>
      <c r="CA15" s="402">
        <v>1</v>
      </c>
      <c r="CB15" s="400">
        <v>0</v>
      </c>
      <c r="CC15" s="400"/>
      <c r="CD15" s="400"/>
      <c r="CE15" s="400">
        <v>0</v>
      </c>
      <c r="CF15" s="400">
        <v>0</v>
      </c>
      <c r="CG15" s="400">
        <v>0</v>
      </c>
      <c r="CH15" s="400">
        <v>0</v>
      </c>
      <c r="CI15" s="400">
        <v>0</v>
      </c>
      <c r="CJ15" s="400">
        <v>0</v>
      </c>
      <c r="CK15" s="400">
        <v>1</v>
      </c>
      <c r="CL15" s="400">
        <v>0</v>
      </c>
      <c r="CM15" s="400">
        <v>1</v>
      </c>
      <c r="CN15" s="400">
        <v>0</v>
      </c>
      <c r="CO15" s="400">
        <v>1</v>
      </c>
      <c r="CP15" s="400">
        <v>0</v>
      </c>
    </row>
    <row r="16" spans="1:95">
      <c r="A16" s="649">
        <v>2</v>
      </c>
      <c r="B16" s="300" t="s">
        <v>675</v>
      </c>
      <c r="C16" s="650">
        <v>11</v>
      </c>
      <c r="D16" s="651">
        <v>710.19869925992396</v>
      </c>
      <c r="E16" s="652">
        <v>688.15721013680195</v>
      </c>
      <c r="F16" s="652">
        <v>1398.3559093967301</v>
      </c>
      <c r="G16" s="652">
        <v>495.90121872995502</v>
      </c>
      <c r="H16" s="652">
        <v>475.18280949326498</v>
      </c>
      <c r="I16" s="652">
        <v>971.08402822322</v>
      </c>
      <c r="J16" s="652">
        <v>163.14244438023701</v>
      </c>
      <c r="K16" s="652">
        <v>159.30164692285501</v>
      </c>
      <c r="L16" s="652">
        <v>322.44409130309202</v>
      </c>
      <c r="M16" s="401">
        <v>105</v>
      </c>
      <c r="N16" s="401">
        <v>108</v>
      </c>
      <c r="O16" s="402">
        <f t="shared" si="3"/>
        <v>213</v>
      </c>
      <c r="P16" s="401">
        <v>107</v>
      </c>
      <c r="Q16" s="401">
        <v>108</v>
      </c>
      <c r="R16" s="402">
        <f t="shared" si="4"/>
        <v>215</v>
      </c>
      <c r="S16" s="402">
        <f>M16+P16</f>
        <v>212</v>
      </c>
      <c r="T16" s="403">
        <f t="shared" si="5"/>
        <v>0.29850800940767508</v>
      </c>
      <c r="U16" s="385">
        <f t="shared" si="6"/>
        <v>216</v>
      </c>
      <c r="V16" s="402">
        <f t="shared" si="7"/>
        <v>0.31388176541383672</v>
      </c>
      <c r="W16" s="404">
        <f t="shared" si="8"/>
        <v>428</v>
      </c>
      <c r="X16" s="402">
        <f t="shared" si="9"/>
        <v>30.607372352339475</v>
      </c>
      <c r="Y16" s="400">
        <v>187</v>
      </c>
      <c r="Z16" s="400">
        <v>196</v>
      </c>
      <c r="AA16" s="402">
        <f t="shared" si="10"/>
        <v>383</v>
      </c>
      <c r="AB16" s="400">
        <v>194</v>
      </c>
      <c r="AC16" s="400">
        <v>199</v>
      </c>
      <c r="AD16" s="402">
        <f t="shared" si="11"/>
        <v>393</v>
      </c>
      <c r="AE16" s="402">
        <f t="shared" si="12"/>
        <v>381</v>
      </c>
      <c r="AF16" s="653">
        <f t="shared" si="13"/>
        <v>0.76829817231700548</v>
      </c>
      <c r="AG16" s="402">
        <f t="shared" si="14"/>
        <v>395</v>
      </c>
      <c r="AH16" s="653">
        <f t="shared" si="15"/>
        <v>83.125902728094914</v>
      </c>
      <c r="AI16" s="402">
        <f t="shared" si="16"/>
        <v>776</v>
      </c>
      <c r="AJ16" s="402">
        <f t="shared" si="17"/>
        <v>79.910695413231878</v>
      </c>
      <c r="AK16" s="400">
        <v>71</v>
      </c>
      <c r="AL16" s="400">
        <v>63</v>
      </c>
      <c r="AM16" s="402">
        <f t="shared" si="18"/>
        <v>134</v>
      </c>
      <c r="AN16" s="400">
        <v>71</v>
      </c>
      <c r="AO16" s="400">
        <v>64</v>
      </c>
      <c r="AP16" s="402">
        <f t="shared" si="19"/>
        <v>135</v>
      </c>
      <c r="AQ16" s="402">
        <f t="shared" si="20"/>
        <v>142</v>
      </c>
      <c r="AR16" s="402">
        <f t="shared" si="21"/>
        <v>0.87040500428594658</v>
      </c>
      <c r="AS16" s="402">
        <f t="shared" si="22"/>
        <v>127</v>
      </c>
      <c r="AT16" s="402">
        <f t="shared" si="23"/>
        <v>0.79722967372397768</v>
      </c>
      <c r="AU16" s="402">
        <f t="shared" si="24"/>
        <v>269</v>
      </c>
      <c r="AV16" s="402">
        <f t="shared" si="25"/>
        <v>83.42531535091598</v>
      </c>
      <c r="AW16" s="405">
        <v>120</v>
      </c>
      <c r="AX16" s="405">
        <v>126</v>
      </c>
      <c r="AY16" s="404">
        <f t="shared" si="26"/>
        <v>246</v>
      </c>
      <c r="AZ16" s="405">
        <v>0</v>
      </c>
      <c r="BA16" s="405">
        <v>126</v>
      </c>
      <c r="BB16" s="405">
        <v>136</v>
      </c>
      <c r="BC16" s="404">
        <f t="shared" si="27"/>
        <v>262</v>
      </c>
      <c r="BD16" s="654">
        <f t="shared" si="28"/>
        <v>9.7329601567129873E-2</v>
      </c>
      <c r="BE16" s="405">
        <v>99</v>
      </c>
      <c r="BF16" s="405">
        <v>101</v>
      </c>
      <c r="BG16" s="404">
        <f t="shared" si="29"/>
        <v>200</v>
      </c>
      <c r="BH16" s="400"/>
      <c r="BI16" s="400">
        <v>20</v>
      </c>
      <c r="BJ16" s="400">
        <v>23</v>
      </c>
      <c r="BK16" s="402">
        <f t="shared" si="30"/>
        <v>43</v>
      </c>
      <c r="BL16" s="400">
        <v>0</v>
      </c>
      <c r="BM16" s="400">
        <v>4</v>
      </c>
      <c r="BN16" s="400">
        <v>4</v>
      </c>
      <c r="BO16" s="402">
        <f t="shared" si="31"/>
        <v>8</v>
      </c>
      <c r="BP16" s="400"/>
      <c r="BQ16" s="405">
        <v>0</v>
      </c>
      <c r="BR16" s="405">
        <v>0</v>
      </c>
      <c r="BS16" s="400"/>
      <c r="BT16" s="406">
        <f t="shared" si="32"/>
        <v>0</v>
      </c>
      <c r="BU16" s="400">
        <v>0</v>
      </c>
      <c r="BV16" s="400">
        <v>11</v>
      </c>
      <c r="BW16" s="400">
        <v>0</v>
      </c>
      <c r="BX16" s="400">
        <v>0</v>
      </c>
      <c r="BY16" s="400">
        <f t="shared" si="33"/>
        <v>11</v>
      </c>
      <c r="BZ16" s="400"/>
      <c r="CA16" s="402">
        <v>1</v>
      </c>
      <c r="CB16" s="400">
        <v>1</v>
      </c>
      <c r="CC16" s="400"/>
      <c r="CD16" s="400"/>
      <c r="CE16" s="400">
        <v>0</v>
      </c>
      <c r="CF16" s="400">
        <v>0</v>
      </c>
      <c r="CG16" s="400">
        <v>0</v>
      </c>
      <c r="CH16" s="400">
        <v>0</v>
      </c>
      <c r="CI16" s="400">
        <v>0</v>
      </c>
      <c r="CJ16" s="400">
        <v>0</v>
      </c>
      <c r="CK16" s="400">
        <v>1</v>
      </c>
      <c r="CL16" s="400">
        <v>0</v>
      </c>
      <c r="CM16" s="400">
        <v>0</v>
      </c>
      <c r="CN16" s="400"/>
      <c r="CO16" s="400">
        <v>0</v>
      </c>
      <c r="CP16" s="400">
        <v>0</v>
      </c>
    </row>
    <row r="17" spans="1:94">
      <c r="A17" s="649">
        <v>3</v>
      </c>
      <c r="B17" s="300" t="s">
        <v>676</v>
      </c>
      <c r="C17" s="650">
        <v>17</v>
      </c>
      <c r="D17" s="651">
        <v>702.35119982058802</v>
      </c>
      <c r="E17" s="652">
        <v>680.55326306346706</v>
      </c>
      <c r="F17" s="652">
        <v>1382.90446288405</v>
      </c>
      <c r="G17" s="652">
        <v>489.93548978282797</v>
      </c>
      <c r="H17" s="652">
        <v>469.46632456702997</v>
      </c>
      <c r="I17" s="652">
        <v>959.401814349858</v>
      </c>
      <c r="J17" s="652">
        <v>160.822883559665</v>
      </c>
      <c r="K17" s="652">
        <v>157.036694596937</v>
      </c>
      <c r="L17" s="652">
        <v>317.85957815660203</v>
      </c>
      <c r="M17" s="401">
        <v>90</v>
      </c>
      <c r="N17" s="401">
        <v>90</v>
      </c>
      <c r="O17" s="402">
        <f t="shared" si="3"/>
        <v>180</v>
      </c>
      <c r="P17" s="401">
        <v>94</v>
      </c>
      <c r="Q17" s="401">
        <v>90</v>
      </c>
      <c r="R17" s="402">
        <f t="shared" si="4"/>
        <v>184</v>
      </c>
      <c r="S17" s="402">
        <f>M17+P17</f>
        <v>184</v>
      </c>
      <c r="T17" s="403">
        <f t="shared" si="5"/>
        <v>0.26197719893836852</v>
      </c>
      <c r="U17" s="385">
        <f t="shared" si="6"/>
        <v>180</v>
      </c>
      <c r="V17" s="402">
        <f t="shared" si="7"/>
        <v>0.26449068687106353</v>
      </c>
      <c r="W17" s="404">
        <f t="shared" si="8"/>
        <v>364</v>
      </c>
      <c r="X17" s="402">
        <f t="shared" si="9"/>
        <v>26.321413356413448</v>
      </c>
      <c r="Y17" s="400">
        <v>189</v>
      </c>
      <c r="Z17" s="400">
        <v>190</v>
      </c>
      <c r="AA17" s="402">
        <f t="shared" si="10"/>
        <v>379</v>
      </c>
      <c r="AB17" s="400">
        <v>195</v>
      </c>
      <c r="AC17" s="400">
        <v>198</v>
      </c>
      <c r="AD17" s="402">
        <f t="shared" si="11"/>
        <v>393</v>
      </c>
      <c r="AE17" s="402">
        <f t="shared" si="12"/>
        <v>384</v>
      </c>
      <c r="AF17" s="653">
        <f t="shared" si="13"/>
        <v>0.78377665633125371</v>
      </c>
      <c r="AG17" s="402">
        <f t="shared" si="14"/>
        <v>388</v>
      </c>
      <c r="AH17" s="653">
        <f t="shared" si="15"/>
        <v>82.647035515877931</v>
      </c>
      <c r="AI17" s="402">
        <f t="shared" si="16"/>
        <v>772</v>
      </c>
      <c r="AJ17" s="402">
        <f t="shared" si="17"/>
        <v>80.466806342569669</v>
      </c>
      <c r="AK17" s="400">
        <v>75</v>
      </c>
      <c r="AL17" s="400">
        <v>67</v>
      </c>
      <c r="AM17" s="402">
        <f t="shared" si="18"/>
        <v>142</v>
      </c>
      <c r="AN17" s="400">
        <v>75</v>
      </c>
      <c r="AO17" s="400">
        <v>70</v>
      </c>
      <c r="AP17" s="402">
        <f t="shared" si="19"/>
        <v>145</v>
      </c>
      <c r="AQ17" s="402">
        <f t="shared" si="20"/>
        <v>150</v>
      </c>
      <c r="AR17" s="402">
        <f t="shared" si="21"/>
        <v>0.932703087271472</v>
      </c>
      <c r="AS17" s="402">
        <f t="shared" si="22"/>
        <v>137</v>
      </c>
      <c r="AT17" s="402">
        <f t="shared" si="23"/>
        <v>0.87240756277782849</v>
      </c>
      <c r="AU17" s="402">
        <f t="shared" si="24"/>
        <v>287</v>
      </c>
      <c r="AV17" s="402">
        <f t="shared" si="25"/>
        <v>90.291443053070992</v>
      </c>
      <c r="AW17" s="405">
        <v>121</v>
      </c>
      <c r="AX17" s="405">
        <v>128</v>
      </c>
      <c r="AY17" s="404">
        <f t="shared" si="26"/>
        <v>249</v>
      </c>
      <c r="AZ17" s="405">
        <v>0</v>
      </c>
      <c r="BA17" s="405">
        <v>128</v>
      </c>
      <c r="BB17" s="405">
        <v>128</v>
      </c>
      <c r="BC17" s="404">
        <f t="shared" si="27"/>
        <v>256</v>
      </c>
      <c r="BD17" s="654">
        <f t="shared" si="28"/>
        <v>9.6234601117537996E-2</v>
      </c>
      <c r="BE17" s="405">
        <v>98</v>
      </c>
      <c r="BF17" s="405">
        <v>100</v>
      </c>
      <c r="BG17" s="404">
        <f t="shared" si="29"/>
        <v>198</v>
      </c>
      <c r="BH17" s="400"/>
      <c r="BI17" s="400">
        <v>17</v>
      </c>
      <c r="BJ17" s="400">
        <v>20</v>
      </c>
      <c r="BK17" s="402">
        <f t="shared" si="30"/>
        <v>37</v>
      </c>
      <c r="BL17" s="400">
        <v>0</v>
      </c>
      <c r="BM17" s="400">
        <v>3</v>
      </c>
      <c r="BN17" s="400">
        <v>4</v>
      </c>
      <c r="BO17" s="402">
        <f t="shared" si="31"/>
        <v>7</v>
      </c>
      <c r="BP17" s="400"/>
      <c r="BQ17" s="405">
        <v>0</v>
      </c>
      <c r="BR17" s="405">
        <v>0</v>
      </c>
      <c r="BS17" s="400"/>
      <c r="BT17" s="406">
        <f t="shared" si="32"/>
        <v>0</v>
      </c>
      <c r="BU17" s="400">
        <v>0</v>
      </c>
      <c r="BV17" s="400">
        <v>0</v>
      </c>
      <c r="BW17" s="400">
        <v>0</v>
      </c>
      <c r="BX17" s="400">
        <v>0</v>
      </c>
      <c r="BY17" s="400">
        <f t="shared" si="33"/>
        <v>0</v>
      </c>
      <c r="BZ17" s="400"/>
      <c r="CA17" s="402">
        <v>1</v>
      </c>
      <c r="CB17" s="400">
        <v>0</v>
      </c>
      <c r="CC17" s="400"/>
      <c r="CD17" s="400"/>
      <c r="CE17" s="400">
        <v>0</v>
      </c>
      <c r="CF17" s="400">
        <v>0</v>
      </c>
      <c r="CG17" s="400">
        <v>0</v>
      </c>
      <c r="CH17" s="400">
        <v>0</v>
      </c>
      <c r="CI17" s="400">
        <v>0</v>
      </c>
      <c r="CJ17" s="400">
        <v>0</v>
      </c>
      <c r="CK17" s="400">
        <v>1</v>
      </c>
      <c r="CL17" s="400">
        <v>0</v>
      </c>
      <c r="CM17" s="400">
        <v>0</v>
      </c>
      <c r="CN17" s="400">
        <v>0</v>
      </c>
      <c r="CO17" s="400"/>
      <c r="CP17" s="400">
        <v>0</v>
      </c>
    </row>
    <row r="18" spans="1:94">
      <c r="A18" s="649">
        <v>4</v>
      </c>
      <c r="B18" s="300" t="s">
        <v>677</v>
      </c>
      <c r="C18" s="650">
        <v>9</v>
      </c>
      <c r="D18" s="651">
        <v>351.17559991029401</v>
      </c>
      <c r="E18" s="652">
        <v>340.27663153173398</v>
      </c>
      <c r="F18" s="652">
        <v>691.45223144202703</v>
      </c>
      <c r="G18" s="652">
        <v>244.59488683221801</v>
      </c>
      <c r="H18" s="652">
        <v>234.37588197562499</v>
      </c>
      <c r="I18" s="652">
        <v>478.97076880784402</v>
      </c>
      <c r="J18" s="652">
        <v>80.411441779832401</v>
      </c>
      <c r="K18" s="652">
        <v>78.518347298468697</v>
      </c>
      <c r="L18" s="652">
        <v>158.92978907830101</v>
      </c>
      <c r="M18" s="401">
        <v>97</v>
      </c>
      <c r="N18" s="401">
        <v>92</v>
      </c>
      <c r="O18" s="402">
        <f t="shared" si="3"/>
        <v>189</v>
      </c>
      <c r="P18" s="401">
        <v>97</v>
      </c>
      <c r="Q18" s="401">
        <v>99</v>
      </c>
      <c r="R18" s="402">
        <f t="shared" si="4"/>
        <v>196</v>
      </c>
      <c r="S18" s="402">
        <f>M18+P18</f>
        <v>194</v>
      </c>
      <c r="T18" s="403">
        <f t="shared" si="5"/>
        <v>0.55243018037003799</v>
      </c>
      <c r="U18" s="385">
        <f t="shared" si="6"/>
        <v>191</v>
      </c>
      <c r="V18" s="402">
        <f t="shared" si="7"/>
        <v>0.5613080132485897</v>
      </c>
      <c r="W18" s="404">
        <f t="shared" si="8"/>
        <v>385</v>
      </c>
      <c r="X18" s="402">
        <f t="shared" si="9"/>
        <v>55.679912869335979</v>
      </c>
      <c r="Y18" s="400">
        <v>182</v>
      </c>
      <c r="Z18" s="400">
        <v>193</v>
      </c>
      <c r="AA18" s="402">
        <f t="shared" si="10"/>
        <v>375</v>
      </c>
      <c r="AB18" s="400">
        <v>199</v>
      </c>
      <c r="AC18" s="400">
        <v>197</v>
      </c>
      <c r="AD18" s="402">
        <f t="shared" si="11"/>
        <v>396</v>
      </c>
      <c r="AE18" s="402">
        <f t="shared" si="12"/>
        <v>381</v>
      </c>
      <c r="AF18" s="653">
        <f t="shared" si="13"/>
        <v>1.5576776969231996</v>
      </c>
      <c r="AG18" s="402">
        <f t="shared" si="14"/>
        <v>390</v>
      </c>
      <c r="AH18" s="653">
        <f t="shared" si="15"/>
        <v>166.39937382318197</v>
      </c>
      <c r="AI18" s="402">
        <f t="shared" si="16"/>
        <v>771</v>
      </c>
      <c r="AJ18" s="402">
        <f t="shared" si="17"/>
        <v>160.97015730605341</v>
      </c>
      <c r="AK18" s="400">
        <v>81</v>
      </c>
      <c r="AL18" s="400">
        <v>66</v>
      </c>
      <c r="AM18" s="402">
        <f t="shared" si="18"/>
        <v>147</v>
      </c>
      <c r="AN18" s="400">
        <v>81</v>
      </c>
      <c r="AO18" s="400">
        <v>70</v>
      </c>
      <c r="AP18" s="402">
        <f t="shared" si="19"/>
        <v>151</v>
      </c>
      <c r="AQ18" s="402">
        <f t="shared" si="20"/>
        <v>162</v>
      </c>
      <c r="AR18" s="402">
        <f t="shared" si="21"/>
        <v>2.014638668506382</v>
      </c>
      <c r="AS18" s="402">
        <f t="shared" si="22"/>
        <v>136</v>
      </c>
      <c r="AT18" s="402">
        <f t="shared" si="23"/>
        <v>1.7320792487267793</v>
      </c>
      <c r="AU18" s="402">
        <f t="shared" si="24"/>
        <v>298</v>
      </c>
      <c r="AV18" s="402">
        <f t="shared" si="25"/>
        <v>187.5041813924401</v>
      </c>
      <c r="AW18" s="405">
        <v>122</v>
      </c>
      <c r="AX18" s="405">
        <v>137</v>
      </c>
      <c r="AY18" s="404">
        <f t="shared" si="26"/>
        <v>259</v>
      </c>
      <c r="AZ18" s="405">
        <v>0</v>
      </c>
      <c r="BA18" s="405">
        <v>130</v>
      </c>
      <c r="BB18" s="405">
        <v>134</v>
      </c>
      <c r="BC18" s="404">
        <f t="shared" si="27"/>
        <v>264</v>
      </c>
      <c r="BD18" s="654">
        <f t="shared" si="28"/>
        <v>0.1985928807757798</v>
      </c>
      <c r="BE18" s="405">
        <v>105</v>
      </c>
      <c r="BF18" s="405">
        <v>106</v>
      </c>
      <c r="BG18" s="404">
        <f t="shared" si="29"/>
        <v>211</v>
      </c>
      <c r="BH18" s="400"/>
      <c r="BI18" s="400">
        <v>15</v>
      </c>
      <c r="BJ18" s="400">
        <v>16</v>
      </c>
      <c r="BK18" s="402">
        <f t="shared" si="30"/>
        <v>31</v>
      </c>
      <c r="BL18" s="400">
        <v>0</v>
      </c>
      <c r="BM18" s="400">
        <v>4</v>
      </c>
      <c r="BN18" s="400">
        <v>5</v>
      </c>
      <c r="BO18" s="402">
        <f t="shared" si="31"/>
        <v>9</v>
      </c>
      <c r="BP18" s="400"/>
      <c r="BQ18" s="405">
        <v>0</v>
      </c>
      <c r="BR18" s="405">
        <v>0</v>
      </c>
      <c r="BS18" s="400"/>
      <c r="BT18" s="406">
        <f t="shared" si="32"/>
        <v>0</v>
      </c>
      <c r="BU18" s="400">
        <v>0</v>
      </c>
      <c r="BV18" s="400">
        <v>0</v>
      </c>
      <c r="BW18" s="400">
        <v>0</v>
      </c>
      <c r="BX18" s="400">
        <v>0</v>
      </c>
      <c r="BY18" s="400">
        <f t="shared" si="33"/>
        <v>0</v>
      </c>
      <c r="BZ18" s="400"/>
      <c r="CA18" s="402">
        <v>1</v>
      </c>
      <c r="CB18" s="400">
        <v>0</v>
      </c>
      <c r="CC18" s="400"/>
      <c r="CD18" s="400"/>
      <c r="CE18" s="400">
        <v>0</v>
      </c>
      <c r="CF18" s="400">
        <v>0</v>
      </c>
      <c r="CG18" s="400">
        <v>0</v>
      </c>
      <c r="CH18" s="400">
        <v>0</v>
      </c>
      <c r="CI18" s="400">
        <v>0</v>
      </c>
      <c r="CJ18" s="400">
        <v>0</v>
      </c>
      <c r="CK18" s="400">
        <v>1</v>
      </c>
      <c r="CL18" s="400">
        <v>0</v>
      </c>
      <c r="CM18" s="400">
        <v>0</v>
      </c>
      <c r="CN18" s="400">
        <v>0</v>
      </c>
      <c r="CO18" s="400">
        <v>0</v>
      </c>
      <c r="CP18" s="400">
        <v>0</v>
      </c>
    </row>
    <row r="19" spans="1:94">
      <c r="A19" s="655">
        <v>5</v>
      </c>
      <c r="B19" s="300" t="s">
        <v>678</v>
      </c>
      <c r="C19" s="650">
        <v>13</v>
      </c>
      <c r="D19" s="651">
        <v>661.151827764073</v>
      </c>
      <c r="E19" s="652">
        <v>640.63254092845898</v>
      </c>
      <c r="F19" s="652">
        <v>1301.7843686925301</v>
      </c>
      <c r="G19" s="652">
        <v>461.598277283973</v>
      </c>
      <c r="H19" s="652">
        <v>442.313021167415</v>
      </c>
      <c r="I19" s="652">
        <v>903.91129845138801</v>
      </c>
      <c r="J19" s="652">
        <v>151.544640277376</v>
      </c>
      <c r="K19" s="652">
        <v>147.976885293268</v>
      </c>
      <c r="L19" s="652">
        <v>299.52152557064397</v>
      </c>
      <c r="M19" s="401">
        <v>102</v>
      </c>
      <c r="N19" s="401">
        <v>101</v>
      </c>
      <c r="O19" s="402">
        <f t="shared" si="3"/>
        <v>203</v>
      </c>
      <c r="P19" s="401">
        <v>102</v>
      </c>
      <c r="Q19" s="401">
        <v>104</v>
      </c>
      <c r="R19" s="402">
        <f t="shared" si="4"/>
        <v>206</v>
      </c>
      <c r="S19" s="402">
        <v>12</v>
      </c>
      <c r="T19" s="403">
        <f t="shared" si="5"/>
        <v>1.8150142669320593E-2</v>
      </c>
      <c r="U19" s="385">
        <f t="shared" si="6"/>
        <v>205</v>
      </c>
      <c r="V19" s="402">
        <f t="shared" si="7"/>
        <v>0.31999623325861126</v>
      </c>
      <c r="W19" s="404">
        <f t="shared" si="8"/>
        <v>217</v>
      </c>
      <c r="X19" s="402">
        <f t="shared" si="9"/>
        <v>16.669427381275728</v>
      </c>
      <c r="Y19" s="400">
        <v>180</v>
      </c>
      <c r="Z19" s="400">
        <v>189</v>
      </c>
      <c r="AA19" s="402">
        <f t="shared" si="10"/>
        <v>369</v>
      </c>
      <c r="AB19" s="400">
        <v>193</v>
      </c>
      <c r="AC19" s="400">
        <v>196</v>
      </c>
      <c r="AD19" s="402">
        <f t="shared" si="11"/>
        <v>389</v>
      </c>
      <c r="AE19" s="402">
        <f t="shared" si="12"/>
        <v>373</v>
      </c>
      <c r="AF19" s="653">
        <f t="shared" si="13"/>
        <v>0.80806194120722907</v>
      </c>
      <c r="AG19" s="402">
        <f t="shared" si="14"/>
        <v>385</v>
      </c>
      <c r="AH19" s="653">
        <f t="shared" si="15"/>
        <v>87.042429586145488</v>
      </c>
      <c r="AI19" s="402">
        <f t="shared" si="16"/>
        <v>758</v>
      </c>
      <c r="AJ19" s="402">
        <f t="shared" si="17"/>
        <v>83.857785747189112</v>
      </c>
      <c r="AK19" s="400">
        <v>70</v>
      </c>
      <c r="AL19" s="400">
        <v>75</v>
      </c>
      <c r="AM19" s="402">
        <f t="shared" si="18"/>
        <v>145</v>
      </c>
      <c r="AN19" s="400">
        <v>70</v>
      </c>
      <c r="AO19" s="400">
        <v>75</v>
      </c>
      <c r="AP19" s="402">
        <f t="shared" si="19"/>
        <v>145</v>
      </c>
      <c r="AQ19" s="402">
        <f t="shared" si="20"/>
        <v>140</v>
      </c>
      <c r="AR19" s="402">
        <f t="shared" si="21"/>
        <v>0.92382020072603321</v>
      </c>
      <c r="AS19" s="402">
        <f t="shared" si="22"/>
        <v>150</v>
      </c>
      <c r="AT19" s="402">
        <f t="shared" si="23"/>
        <v>1.0136718292368601</v>
      </c>
      <c r="AU19" s="402">
        <f t="shared" si="24"/>
        <v>290</v>
      </c>
      <c r="AV19" s="402">
        <f t="shared" si="25"/>
        <v>96.821088049513733</v>
      </c>
      <c r="AW19" s="405">
        <v>124</v>
      </c>
      <c r="AX19" s="405">
        <v>135</v>
      </c>
      <c r="AY19" s="404">
        <f t="shared" si="26"/>
        <v>259</v>
      </c>
      <c r="AZ19" s="405">
        <v>0</v>
      </c>
      <c r="BA19" s="405">
        <v>139</v>
      </c>
      <c r="BB19" s="405">
        <v>144</v>
      </c>
      <c r="BC19" s="404">
        <f t="shared" si="27"/>
        <v>283</v>
      </c>
      <c r="BD19" s="654">
        <f t="shared" si="28"/>
        <v>0.11296425747954872</v>
      </c>
      <c r="BE19" s="405">
        <v>98</v>
      </c>
      <c r="BF19" s="405">
        <v>103</v>
      </c>
      <c r="BG19" s="404">
        <f t="shared" si="29"/>
        <v>201</v>
      </c>
      <c r="BH19" s="400"/>
      <c r="BI19" s="400">
        <v>13</v>
      </c>
      <c r="BJ19" s="400">
        <v>13</v>
      </c>
      <c r="BK19" s="402">
        <f t="shared" si="30"/>
        <v>26</v>
      </c>
      <c r="BL19" s="400">
        <v>0</v>
      </c>
      <c r="BM19" s="400">
        <v>4</v>
      </c>
      <c r="BN19" s="400">
        <v>4</v>
      </c>
      <c r="BO19" s="402">
        <f t="shared" si="31"/>
        <v>8</v>
      </c>
      <c r="BP19" s="400"/>
      <c r="BQ19" s="405">
        <v>0</v>
      </c>
      <c r="BR19" s="405">
        <v>0</v>
      </c>
      <c r="BS19" s="400"/>
      <c r="BT19" s="406">
        <f t="shared" si="32"/>
        <v>0</v>
      </c>
      <c r="BU19" s="400">
        <v>0</v>
      </c>
      <c r="BV19" s="400">
        <v>13</v>
      </c>
      <c r="BW19" s="400">
        <v>0</v>
      </c>
      <c r="BX19" s="400">
        <v>0</v>
      </c>
      <c r="BY19" s="400">
        <f t="shared" si="33"/>
        <v>13</v>
      </c>
      <c r="BZ19" s="400"/>
      <c r="CA19" s="402">
        <v>1</v>
      </c>
      <c r="CB19" s="400">
        <v>0</v>
      </c>
      <c r="CC19" s="400">
        <v>1</v>
      </c>
      <c r="CD19" s="400"/>
      <c r="CE19" s="400">
        <v>1</v>
      </c>
      <c r="CF19" s="400">
        <v>0</v>
      </c>
      <c r="CG19" s="400">
        <v>1</v>
      </c>
      <c r="CH19" s="400">
        <v>0</v>
      </c>
      <c r="CI19" s="400">
        <v>0</v>
      </c>
      <c r="CJ19" s="400">
        <v>0</v>
      </c>
      <c r="CK19" s="400">
        <v>1</v>
      </c>
      <c r="CL19" s="400">
        <v>0</v>
      </c>
      <c r="CM19" s="400">
        <v>0</v>
      </c>
      <c r="CN19" s="400">
        <v>0</v>
      </c>
      <c r="CO19" s="400">
        <v>0</v>
      </c>
      <c r="CP19" s="400">
        <v>0</v>
      </c>
    </row>
    <row r="20" spans="1:94">
      <c r="A20" s="649">
        <v>6</v>
      </c>
      <c r="B20" s="300" t="s">
        <v>679</v>
      </c>
      <c r="C20" s="650">
        <v>16</v>
      </c>
      <c r="D20" s="651">
        <v>933.85243328100501</v>
      </c>
      <c r="E20" s="652">
        <v>904.86970172684505</v>
      </c>
      <c r="F20" s="652">
        <v>1838.7221350078501</v>
      </c>
      <c r="G20" s="652">
        <v>651.75588747365498</v>
      </c>
      <c r="H20" s="652">
        <v>624.52597819114806</v>
      </c>
      <c r="I20" s="652">
        <v>1276.2818656648001</v>
      </c>
      <c r="J20" s="652">
        <v>214.172782432823</v>
      </c>
      <c r="K20" s="652">
        <v>209.13059809303701</v>
      </c>
      <c r="L20" s="652">
        <v>423.30338052586001</v>
      </c>
      <c r="M20" s="401">
        <v>99</v>
      </c>
      <c r="N20" s="401">
        <v>99</v>
      </c>
      <c r="O20" s="402">
        <f t="shared" si="3"/>
        <v>198</v>
      </c>
      <c r="P20" s="401">
        <v>99</v>
      </c>
      <c r="Q20" s="401">
        <v>100</v>
      </c>
      <c r="R20" s="402">
        <f t="shared" si="4"/>
        <v>199</v>
      </c>
      <c r="S20" s="402">
        <f>M20+P20</f>
        <v>198</v>
      </c>
      <c r="T20" s="403">
        <f t="shared" si="5"/>
        <v>0.21202493343016213</v>
      </c>
      <c r="U20" s="385">
        <f t="shared" si="6"/>
        <v>199</v>
      </c>
      <c r="V20" s="402">
        <f t="shared" si="7"/>
        <v>0.21992116613058235</v>
      </c>
      <c r="W20" s="404">
        <f t="shared" si="8"/>
        <v>397</v>
      </c>
      <c r="X20" s="402">
        <f t="shared" si="9"/>
        <v>21.591081786716245</v>
      </c>
      <c r="Y20" s="400">
        <v>173</v>
      </c>
      <c r="Z20" s="400">
        <v>185</v>
      </c>
      <c r="AA20" s="402">
        <f t="shared" si="10"/>
        <v>358</v>
      </c>
      <c r="AB20" s="400">
        <v>187</v>
      </c>
      <c r="AC20" s="400">
        <v>194</v>
      </c>
      <c r="AD20" s="402">
        <f t="shared" si="11"/>
        <v>381</v>
      </c>
      <c r="AE20" s="402">
        <f t="shared" si="12"/>
        <v>360</v>
      </c>
      <c r="AF20" s="653">
        <f t="shared" si="13"/>
        <v>0.55235404377463604</v>
      </c>
      <c r="AG20" s="402">
        <f t="shared" si="14"/>
        <v>379</v>
      </c>
      <c r="AH20" s="653">
        <f t="shared" si="15"/>
        <v>60.686026400009872</v>
      </c>
      <c r="AI20" s="402">
        <f t="shared" si="16"/>
        <v>739</v>
      </c>
      <c r="AJ20" s="402">
        <f t="shared" si="17"/>
        <v>57.902569947984304</v>
      </c>
      <c r="AK20" s="400">
        <v>65</v>
      </c>
      <c r="AL20" s="400">
        <v>73</v>
      </c>
      <c r="AM20" s="402">
        <f t="shared" si="18"/>
        <v>138</v>
      </c>
      <c r="AN20" s="400">
        <v>68</v>
      </c>
      <c r="AO20" s="400">
        <v>73</v>
      </c>
      <c r="AP20" s="402">
        <f t="shared" si="19"/>
        <v>141</v>
      </c>
      <c r="AQ20" s="402">
        <f t="shared" si="20"/>
        <v>133</v>
      </c>
      <c r="AR20" s="402">
        <f t="shared" si="21"/>
        <v>0.62099393998262364</v>
      </c>
      <c r="AS20" s="402">
        <f t="shared" si="22"/>
        <v>146</v>
      </c>
      <c r="AT20" s="402">
        <f t="shared" si="23"/>
        <v>0.69812835295889231</v>
      </c>
      <c r="AU20" s="402">
        <f t="shared" si="24"/>
        <v>279</v>
      </c>
      <c r="AV20" s="402">
        <f t="shared" si="25"/>
        <v>65.910175263283918</v>
      </c>
      <c r="AW20" s="405">
        <v>123</v>
      </c>
      <c r="AX20" s="405">
        <v>133</v>
      </c>
      <c r="AY20" s="404">
        <f t="shared" si="26"/>
        <v>256</v>
      </c>
      <c r="AZ20" s="405">
        <v>0</v>
      </c>
      <c r="BA20" s="405">
        <v>138</v>
      </c>
      <c r="BB20" s="405">
        <v>142</v>
      </c>
      <c r="BC20" s="404">
        <f t="shared" si="27"/>
        <v>280</v>
      </c>
      <c r="BD20" s="654">
        <f t="shared" si="28"/>
        <v>7.9133882343810732E-2</v>
      </c>
      <c r="BE20" s="405">
        <v>100</v>
      </c>
      <c r="BF20" s="405">
        <v>102</v>
      </c>
      <c r="BG20" s="404">
        <f t="shared" si="29"/>
        <v>202</v>
      </c>
      <c r="BH20" s="405"/>
      <c r="BI20" s="400">
        <v>18</v>
      </c>
      <c r="BJ20" s="400">
        <v>18</v>
      </c>
      <c r="BK20" s="402">
        <f t="shared" si="30"/>
        <v>36</v>
      </c>
      <c r="BL20" s="400">
        <v>0</v>
      </c>
      <c r="BM20" s="400">
        <v>3</v>
      </c>
      <c r="BN20" s="400">
        <v>3</v>
      </c>
      <c r="BO20" s="402">
        <f t="shared" si="31"/>
        <v>6</v>
      </c>
      <c r="BP20" s="405"/>
      <c r="BQ20" s="405">
        <v>0</v>
      </c>
      <c r="BR20" s="405">
        <v>0</v>
      </c>
      <c r="BS20" s="400"/>
      <c r="BT20" s="406">
        <f t="shared" si="32"/>
        <v>0</v>
      </c>
      <c r="BU20" s="400">
        <v>0</v>
      </c>
      <c r="BV20" s="400">
        <v>0</v>
      </c>
      <c r="BW20" s="400">
        <v>0</v>
      </c>
      <c r="BX20" s="400">
        <v>0</v>
      </c>
      <c r="BY20" s="400">
        <f t="shared" si="33"/>
        <v>0</v>
      </c>
      <c r="BZ20" s="400"/>
      <c r="CA20" s="402">
        <v>1</v>
      </c>
      <c r="CB20" s="400">
        <v>0</v>
      </c>
      <c r="CC20" s="400"/>
      <c r="CD20" s="400"/>
      <c r="CE20" s="400">
        <v>0</v>
      </c>
      <c r="CF20" s="400">
        <v>0</v>
      </c>
      <c r="CG20" s="400">
        <v>0</v>
      </c>
      <c r="CH20" s="400">
        <v>0</v>
      </c>
      <c r="CI20" s="400">
        <v>0</v>
      </c>
      <c r="CJ20" s="400">
        <v>0</v>
      </c>
      <c r="CK20" s="400">
        <v>1</v>
      </c>
      <c r="CL20" s="400">
        <v>0</v>
      </c>
      <c r="CM20" s="400">
        <v>0</v>
      </c>
      <c r="CN20" s="400">
        <v>0</v>
      </c>
      <c r="CO20" s="400">
        <v>0</v>
      </c>
      <c r="CP20" s="400">
        <v>0</v>
      </c>
    </row>
    <row r="21" spans="1:94">
      <c r="A21" s="649">
        <v>7</v>
      </c>
      <c r="B21" s="300" t="s">
        <v>680</v>
      </c>
      <c r="C21" s="650">
        <v>4</v>
      </c>
      <c r="D21" s="651">
        <v>319.78560215294902</v>
      </c>
      <c r="E21" s="652">
        <v>309.86084323839401</v>
      </c>
      <c r="F21" s="652">
        <v>629.64644539134304</v>
      </c>
      <c r="G21" s="652">
        <v>222.96911939888199</v>
      </c>
      <c r="H21" s="652">
        <v>213.653624118024</v>
      </c>
      <c r="I21" s="652">
        <v>436.62274351690598</v>
      </c>
      <c r="J21" s="652">
        <v>73.452759318116193</v>
      </c>
      <c r="K21" s="652">
        <v>71.723490320716607</v>
      </c>
      <c r="L21" s="652">
        <v>145.17624963883301</v>
      </c>
      <c r="M21" s="401">
        <v>96</v>
      </c>
      <c r="N21" s="401">
        <v>103</v>
      </c>
      <c r="O21" s="402">
        <f t="shared" si="3"/>
        <v>199</v>
      </c>
      <c r="P21" s="401">
        <v>102</v>
      </c>
      <c r="Q21" s="401">
        <v>103</v>
      </c>
      <c r="R21" s="402">
        <f t="shared" si="4"/>
        <v>205</v>
      </c>
      <c r="S21" s="402">
        <f>M21+P21</f>
        <v>198</v>
      </c>
      <c r="T21" s="403">
        <f t="shared" si="5"/>
        <v>0.61916483627458418</v>
      </c>
      <c r="U21" s="385">
        <f t="shared" si="6"/>
        <v>206</v>
      </c>
      <c r="V21" s="402">
        <f t="shared" si="7"/>
        <v>0.6648145594876349</v>
      </c>
      <c r="W21" s="404">
        <f t="shared" si="8"/>
        <v>404</v>
      </c>
      <c r="X21" s="402">
        <f t="shared" si="9"/>
        <v>64.162992256535745</v>
      </c>
      <c r="Y21" s="400">
        <v>176</v>
      </c>
      <c r="Z21" s="400">
        <v>189</v>
      </c>
      <c r="AA21" s="402">
        <f t="shared" si="10"/>
        <v>365</v>
      </c>
      <c r="AB21" s="400">
        <v>185</v>
      </c>
      <c r="AC21" s="400">
        <v>195</v>
      </c>
      <c r="AD21" s="402">
        <f t="shared" si="11"/>
        <v>380</v>
      </c>
      <c r="AE21" s="402">
        <f t="shared" si="12"/>
        <v>361</v>
      </c>
      <c r="AF21" s="653">
        <f t="shared" si="13"/>
        <v>1.6190582847223198</v>
      </c>
      <c r="AG21" s="402">
        <f t="shared" si="14"/>
        <v>384</v>
      </c>
      <c r="AH21" s="653">
        <f t="shared" si="15"/>
        <v>179.73015977855599</v>
      </c>
      <c r="AI21" s="402">
        <f t="shared" si="16"/>
        <v>745</v>
      </c>
      <c r="AJ21" s="402">
        <f t="shared" si="17"/>
        <v>170.62785002887824</v>
      </c>
      <c r="AK21" s="400">
        <v>70</v>
      </c>
      <c r="AL21" s="400">
        <v>76</v>
      </c>
      <c r="AM21" s="402">
        <f t="shared" si="18"/>
        <v>146</v>
      </c>
      <c r="AN21" s="400">
        <v>70</v>
      </c>
      <c r="AO21" s="400">
        <v>76</v>
      </c>
      <c r="AP21" s="402">
        <f t="shared" si="19"/>
        <v>146</v>
      </c>
      <c r="AQ21" s="402">
        <f t="shared" si="20"/>
        <v>140</v>
      </c>
      <c r="AR21" s="402">
        <f t="shared" si="21"/>
        <v>1.9059869404452825</v>
      </c>
      <c r="AS21" s="402">
        <f t="shared" si="22"/>
        <v>152</v>
      </c>
      <c r="AT21" s="402">
        <f t="shared" si="23"/>
        <v>2.1192499043245299</v>
      </c>
      <c r="AU21" s="402">
        <f t="shared" si="24"/>
        <v>292</v>
      </c>
      <c r="AV21" s="404">
        <f t="shared" si="25"/>
        <v>201.13482799454636</v>
      </c>
      <c r="AW21" s="405">
        <v>125</v>
      </c>
      <c r="AX21" s="405">
        <v>132</v>
      </c>
      <c r="AY21" s="404">
        <f t="shared" si="26"/>
        <v>257</v>
      </c>
      <c r="AZ21" s="405">
        <v>0</v>
      </c>
      <c r="BA21" s="405">
        <v>137</v>
      </c>
      <c r="BB21" s="405">
        <v>140</v>
      </c>
      <c r="BC21" s="404">
        <f t="shared" si="27"/>
        <v>277</v>
      </c>
      <c r="BD21" s="654">
        <f t="shared" si="28"/>
        <v>0.22865247677370704</v>
      </c>
      <c r="BE21" s="405">
        <v>102</v>
      </c>
      <c r="BF21" s="405">
        <v>107</v>
      </c>
      <c r="BG21" s="404">
        <f t="shared" si="29"/>
        <v>209</v>
      </c>
      <c r="BH21" s="405"/>
      <c r="BI21" s="400">
        <v>13</v>
      </c>
      <c r="BJ21" s="400">
        <v>13</v>
      </c>
      <c r="BK21" s="402">
        <f t="shared" si="30"/>
        <v>26</v>
      </c>
      <c r="BL21" s="400">
        <v>0</v>
      </c>
      <c r="BM21" s="400">
        <v>3</v>
      </c>
      <c r="BN21" s="400">
        <v>3</v>
      </c>
      <c r="BO21" s="402">
        <f t="shared" si="31"/>
        <v>6</v>
      </c>
      <c r="BP21" s="405"/>
      <c r="BQ21" s="405">
        <v>0</v>
      </c>
      <c r="BR21" s="405">
        <v>0</v>
      </c>
      <c r="BS21" s="400"/>
      <c r="BT21" s="406">
        <f t="shared" si="32"/>
        <v>0</v>
      </c>
      <c r="BU21" s="400">
        <v>0</v>
      </c>
      <c r="BV21" s="400">
        <v>0</v>
      </c>
      <c r="BW21" s="400">
        <v>0</v>
      </c>
      <c r="BX21" s="400">
        <v>0</v>
      </c>
      <c r="BY21" s="400">
        <f t="shared" si="33"/>
        <v>0</v>
      </c>
      <c r="BZ21" s="400"/>
      <c r="CA21" s="402">
        <v>1</v>
      </c>
      <c r="CB21" s="400">
        <v>0</v>
      </c>
      <c r="CC21" s="400"/>
      <c r="CD21" s="400"/>
      <c r="CE21" s="400">
        <v>0</v>
      </c>
      <c r="CF21" s="400">
        <v>0</v>
      </c>
      <c r="CG21" s="400">
        <v>0</v>
      </c>
      <c r="CH21" s="400">
        <v>0</v>
      </c>
      <c r="CI21" s="400">
        <v>0</v>
      </c>
      <c r="CJ21" s="400">
        <v>0</v>
      </c>
      <c r="CK21" s="400">
        <v>1</v>
      </c>
      <c r="CL21" s="400">
        <v>0</v>
      </c>
      <c r="CM21" s="400">
        <v>0</v>
      </c>
      <c r="CN21" s="400">
        <v>0</v>
      </c>
      <c r="CO21" s="400">
        <v>0</v>
      </c>
      <c r="CP21" s="400">
        <v>0</v>
      </c>
    </row>
    <row r="22" spans="1:94">
      <c r="A22" s="649">
        <v>8</v>
      </c>
      <c r="B22" s="300" t="s">
        <v>681</v>
      </c>
      <c r="C22" s="650">
        <v>13</v>
      </c>
      <c r="D22" s="651">
        <v>603.603498542274</v>
      </c>
      <c r="E22" s="652">
        <v>584.87026239067097</v>
      </c>
      <c r="F22" s="652">
        <v>1188.47376093294</v>
      </c>
      <c r="G22" s="652">
        <v>421.329606890864</v>
      </c>
      <c r="H22" s="652">
        <v>403.72674791533001</v>
      </c>
      <c r="I22" s="652">
        <v>825.05635480619401</v>
      </c>
      <c r="J22" s="652">
        <v>138.400462294135</v>
      </c>
      <c r="K22" s="652">
        <v>135.142155446403</v>
      </c>
      <c r="L22" s="652">
        <v>273.54261774053703</v>
      </c>
      <c r="M22" s="401">
        <v>90</v>
      </c>
      <c r="N22" s="401">
        <v>90</v>
      </c>
      <c r="O22" s="402">
        <f t="shared" si="3"/>
        <v>180</v>
      </c>
      <c r="P22" s="401">
        <v>96</v>
      </c>
      <c r="Q22" s="401">
        <v>93</v>
      </c>
      <c r="R22" s="402">
        <f t="shared" si="4"/>
        <v>189</v>
      </c>
      <c r="S22" s="402">
        <f>M22+P22</f>
        <v>186</v>
      </c>
      <c r="T22" s="403">
        <f t="shared" si="5"/>
        <v>0.30814930736683477</v>
      </c>
      <c r="U22" s="385">
        <f t="shared" si="6"/>
        <v>183</v>
      </c>
      <c r="V22" s="402">
        <f t="shared" si="7"/>
        <v>0.31288990356935431</v>
      </c>
      <c r="W22" s="404">
        <f t="shared" si="8"/>
        <v>369</v>
      </c>
      <c r="X22" s="402">
        <f t="shared" si="9"/>
        <v>31.048224380682893</v>
      </c>
      <c r="Y22" s="400">
        <v>188</v>
      </c>
      <c r="Z22" s="400">
        <v>199</v>
      </c>
      <c r="AA22" s="402">
        <f t="shared" si="10"/>
        <v>387</v>
      </c>
      <c r="AB22" s="400">
        <v>193</v>
      </c>
      <c r="AC22" s="400">
        <v>203</v>
      </c>
      <c r="AD22" s="402">
        <f t="shared" si="11"/>
        <v>396</v>
      </c>
      <c r="AE22" s="402">
        <f t="shared" si="12"/>
        <v>381</v>
      </c>
      <c r="AF22" s="653">
        <f t="shared" si="13"/>
        <v>0.90428014971824544</v>
      </c>
      <c r="AG22" s="402">
        <f t="shared" si="14"/>
        <v>402</v>
      </c>
      <c r="AH22" s="653">
        <f t="shared" si="15"/>
        <v>99.572297866255781</v>
      </c>
      <c r="AI22" s="402">
        <f t="shared" si="16"/>
        <v>783</v>
      </c>
      <c r="AJ22" s="402">
        <f t="shared" si="17"/>
        <v>94.902608220492652</v>
      </c>
      <c r="AK22" s="400">
        <v>78</v>
      </c>
      <c r="AL22" s="400">
        <v>70</v>
      </c>
      <c r="AM22" s="402">
        <f t="shared" si="18"/>
        <v>148</v>
      </c>
      <c r="AN22" s="400">
        <v>78</v>
      </c>
      <c r="AO22" s="400">
        <v>70</v>
      </c>
      <c r="AP22" s="402">
        <f t="shared" si="19"/>
        <v>148</v>
      </c>
      <c r="AQ22" s="402">
        <f t="shared" si="20"/>
        <v>156</v>
      </c>
      <c r="AR22" s="402">
        <f t="shared" si="21"/>
        <v>1.1271638650199134</v>
      </c>
      <c r="AS22" s="402">
        <f t="shared" si="22"/>
        <v>140</v>
      </c>
      <c r="AT22" s="402">
        <f t="shared" si="23"/>
        <v>1.0359461822815428</v>
      </c>
      <c r="AU22" s="402">
        <f t="shared" si="24"/>
        <v>296</v>
      </c>
      <c r="AV22" s="402">
        <f t="shared" si="25"/>
        <v>108.20982940243866</v>
      </c>
      <c r="AW22" s="405">
        <v>124</v>
      </c>
      <c r="AX22" s="405">
        <v>130</v>
      </c>
      <c r="AY22" s="404">
        <f t="shared" si="26"/>
        <v>254</v>
      </c>
      <c r="AZ22" s="405">
        <v>0</v>
      </c>
      <c r="BA22" s="405">
        <v>138</v>
      </c>
      <c r="BB22" s="405">
        <v>142</v>
      </c>
      <c r="BC22" s="404">
        <f t="shared" si="27"/>
        <v>280</v>
      </c>
      <c r="BD22" s="654">
        <f t="shared" si="28"/>
        <v>0.12242723893349622</v>
      </c>
      <c r="BE22" s="405">
        <v>107</v>
      </c>
      <c r="BF22" s="405">
        <v>110</v>
      </c>
      <c r="BG22" s="404">
        <f t="shared" si="29"/>
        <v>217</v>
      </c>
      <c r="BH22" s="405"/>
      <c r="BI22" s="400">
        <v>14</v>
      </c>
      <c r="BJ22" s="400">
        <v>14</v>
      </c>
      <c r="BK22" s="402">
        <f t="shared" si="30"/>
        <v>28</v>
      </c>
      <c r="BL22" s="400">
        <v>0</v>
      </c>
      <c r="BM22" s="400">
        <v>4</v>
      </c>
      <c r="BN22" s="400">
        <v>4</v>
      </c>
      <c r="BO22" s="402">
        <f t="shared" si="31"/>
        <v>8</v>
      </c>
      <c r="BP22" s="405"/>
      <c r="BQ22" s="405">
        <v>12</v>
      </c>
      <c r="BR22" s="405">
        <v>12</v>
      </c>
      <c r="BS22" s="400"/>
      <c r="BT22" s="406">
        <f t="shared" si="32"/>
        <v>0</v>
      </c>
      <c r="BU22" s="400">
        <v>0</v>
      </c>
      <c r="BV22" s="400">
        <v>0</v>
      </c>
      <c r="BW22" s="400">
        <v>0</v>
      </c>
      <c r="BX22" s="400">
        <v>0</v>
      </c>
      <c r="BY22" s="400">
        <f t="shared" si="33"/>
        <v>0</v>
      </c>
      <c r="BZ22" s="400"/>
      <c r="CA22" s="402">
        <v>1</v>
      </c>
      <c r="CB22" s="400">
        <v>0</v>
      </c>
      <c r="CC22" s="400"/>
      <c r="CD22" s="400"/>
      <c r="CE22" s="400">
        <v>0</v>
      </c>
      <c r="CF22" s="400">
        <v>0</v>
      </c>
      <c r="CG22" s="400">
        <v>0</v>
      </c>
      <c r="CH22" s="400">
        <v>0</v>
      </c>
      <c r="CI22" s="400">
        <v>0</v>
      </c>
      <c r="CJ22" s="400">
        <v>0</v>
      </c>
      <c r="CK22" s="400">
        <v>1</v>
      </c>
      <c r="CL22" s="400">
        <v>0</v>
      </c>
      <c r="CM22" s="400">
        <v>0</v>
      </c>
      <c r="CN22" s="400">
        <v>0</v>
      </c>
      <c r="CO22" s="400">
        <v>0</v>
      </c>
      <c r="CP22" s="400">
        <v>0</v>
      </c>
    </row>
    <row r="23" spans="1:94">
      <c r="A23" s="656">
        <v>9</v>
      </c>
      <c r="B23" s="300" t="s">
        <v>682</v>
      </c>
      <c r="C23" s="650">
        <v>14</v>
      </c>
      <c r="D23" s="651">
        <v>445.345593182328</v>
      </c>
      <c r="E23" s="652">
        <v>431.52399641175202</v>
      </c>
      <c r="F23" s="652">
        <v>876.869589594079</v>
      </c>
      <c r="G23" s="652">
        <v>310.21790525061903</v>
      </c>
      <c r="H23" s="652">
        <v>297.25721616420799</v>
      </c>
      <c r="I23" s="652">
        <v>607.47512141482605</v>
      </c>
      <c r="J23" s="652">
        <v>102.06067610517201</v>
      </c>
      <c r="K23" s="652">
        <v>99.657902340364004</v>
      </c>
      <c r="L23" s="652">
        <v>201.718578445536</v>
      </c>
      <c r="M23" s="401">
        <v>94</v>
      </c>
      <c r="N23" s="401">
        <v>91</v>
      </c>
      <c r="O23" s="402">
        <f t="shared" si="3"/>
        <v>185</v>
      </c>
      <c r="P23" s="401">
        <v>94</v>
      </c>
      <c r="Q23" s="401">
        <v>91</v>
      </c>
      <c r="R23" s="402">
        <f t="shared" si="4"/>
        <v>185</v>
      </c>
      <c r="S23" s="402">
        <f>M23+P23</f>
        <v>188</v>
      </c>
      <c r="T23" s="403">
        <f t="shared" si="5"/>
        <v>0.42214406716500574</v>
      </c>
      <c r="U23" s="385">
        <f t="shared" si="6"/>
        <v>182</v>
      </c>
      <c r="V23" s="402">
        <f t="shared" si="7"/>
        <v>0.42176101795817411</v>
      </c>
      <c r="W23" s="404">
        <f t="shared" si="8"/>
        <v>370</v>
      </c>
      <c r="X23" s="402">
        <f t="shared" si="9"/>
        <v>42.195556145501705</v>
      </c>
      <c r="Y23" s="400">
        <v>176</v>
      </c>
      <c r="Z23" s="400">
        <v>189</v>
      </c>
      <c r="AA23" s="402">
        <f t="shared" si="10"/>
        <v>365</v>
      </c>
      <c r="AB23" s="400">
        <v>188</v>
      </c>
      <c r="AC23" s="400">
        <v>192</v>
      </c>
      <c r="AD23" s="402">
        <f t="shared" si="11"/>
        <v>380</v>
      </c>
      <c r="AE23" s="402">
        <f t="shared" si="12"/>
        <v>364</v>
      </c>
      <c r="AF23" s="653">
        <f t="shared" si="13"/>
        <v>1.1733687638240335</v>
      </c>
      <c r="AG23" s="402">
        <f t="shared" si="14"/>
        <v>381</v>
      </c>
      <c r="AH23" s="653">
        <f t="shared" si="15"/>
        <v>128.17182536942403</v>
      </c>
      <c r="AI23" s="402">
        <f t="shared" si="16"/>
        <v>745</v>
      </c>
      <c r="AJ23" s="402">
        <f t="shared" si="17"/>
        <v>122.63876720825617</v>
      </c>
      <c r="AK23" s="400">
        <v>70</v>
      </c>
      <c r="AL23" s="400">
        <v>78</v>
      </c>
      <c r="AM23" s="402">
        <f t="shared" si="18"/>
        <v>148</v>
      </c>
      <c r="AN23" s="400">
        <v>73</v>
      </c>
      <c r="AO23" s="400">
        <v>78</v>
      </c>
      <c r="AP23" s="402">
        <f t="shared" si="19"/>
        <v>151</v>
      </c>
      <c r="AQ23" s="402">
        <f t="shared" si="20"/>
        <v>143</v>
      </c>
      <c r="AR23" s="402">
        <f t="shared" si="21"/>
        <v>1.4011273044344781</v>
      </c>
      <c r="AS23" s="402">
        <f t="shared" si="22"/>
        <v>156</v>
      </c>
      <c r="AT23" s="402">
        <f t="shared" si="23"/>
        <v>1.565355042966984</v>
      </c>
      <c r="AU23" s="402">
        <f t="shared" si="24"/>
        <v>299</v>
      </c>
      <c r="AV23" s="402">
        <f t="shared" si="25"/>
        <v>148.22630731592727</v>
      </c>
      <c r="AW23" s="405">
        <v>120</v>
      </c>
      <c r="AX23" s="405">
        <v>131</v>
      </c>
      <c r="AY23" s="404">
        <f t="shared" si="26"/>
        <v>251</v>
      </c>
      <c r="AZ23" s="405">
        <v>0</v>
      </c>
      <c r="BA23" s="405">
        <v>139</v>
      </c>
      <c r="BB23" s="405">
        <v>143</v>
      </c>
      <c r="BC23" s="404">
        <f t="shared" si="27"/>
        <v>282</v>
      </c>
      <c r="BD23" s="654">
        <f t="shared" si="28"/>
        <v>0.16725350807634667</v>
      </c>
      <c r="BE23" s="405">
        <v>109</v>
      </c>
      <c r="BF23" s="405">
        <v>111</v>
      </c>
      <c r="BG23" s="404">
        <f t="shared" si="29"/>
        <v>220</v>
      </c>
      <c r="BH23" s="400"/>
      <c r="BI23" s="400">
        <v>20</v>
      </c>
      <c r="BJ23" s="400">
        <v>21</v>
      </c>
      <c r="BK23" s="402">
        <f t="shared" si="30"/>
        <v>41</v>
      </c>
      <c r="BL23" s="400">
        <v>0</v>
      </c>
      <c r="BM23" s="400">
        <v>4</v>
      </c>
      <c r="BN23" s="400">
        <v>4</v>
      </c>
      <c r="BO23" s="402">
        <f t="shared" si="31"/>
        <v>8</v>
      </c>
      <c r="BP23" s="400"/>
      <c r="BQ23" s="405">
        <v>25</v>
      </c>
      <c r="BR23" s="405">
        <v>25</v>
      </c>
      <c r="BS23" s="400">
        <v>25</v>
      </c>
      <c r="BT23" s="406">
        <f t="shared" si="32"/>
        <v>1.4827438659250591</v>
      </c>
      <c r="BU23" s="400">
        <v>0</v>
      </c>
      <c r="BV23" s="400">
        <v>14</v>
      </c>
      <c r="BW23" s="400">
        <v>0</v>
      </c>
      <c r="BX23" s="400">
        <v>0</v>
      </c>
      <c r="BY23" s="400">
        <f t="shared" si="33"/>
        <v>14</v>
      </c>
      <c r="BZ23" s="400"/>
      <c r="CA23" s="402">
        <v>1</v>
      </c>
      <c r="CB23" s="400">
        <v>0</v>
      </c>
      <c r="CC23" s="400">
        <v>13</v>
      </c>
      <c r="CD23" s="400"/>
      <c r="CE23" s="400">
        <v>0</v>
      </c>
      <c r="CF23" s="400">
        <v>0</v>
      </c>
      <c r="CG23" s="400">
        <v>1</v>
      </c>
      <c r="CH23" s="400">
        <v>1</v>
      </c>
      <c r="CI23" s="400">
        <v>1</v>
      </c>
      <c r="CJ23" s="400">
        <v>1</v>
      </c>
      <c r="CK23" s="400">
        <v>1</v>
      </c>
      <c r="CL23" s="400">
        <v>0</v>
      </c>
      <c r="CM23" s="400">
        <v>0</v>
      </c>
      <c r="CN23" s="400">
        <v>0</v>
      </c>
      <c r="CO23" s="400">
        <v>0</v>
      </c>
      <c r="CP23" s="400">
        <v>0</v>
      </c>
    </row>
    <row r="24" spans="1:94">
      <c r="A24" s="657">
        <v>10</v>
      </c>
      <c r="B24" s="300" t="s">
        <v>683</v>
      </c>
      <c r="C24" s="650">
        <v>9</v>
      </c>
      <c r="D24" s="651">
        <v>464.96434178066801</v>
      </c>
      <c r="E24" s="652">
        <v>450.53386409508897</v>
      </c>
      <c r="F24" s="652">
        <v>915.49820587575698</v>
      </c>
      <c r="G24" s="652">
        <v>324.38651150004603</v>
      </c>
      <c r="H24" s="652">
        <v>310.83386786401502</v>
      </c>
      <c r="I24" s="652">
        <v>635.22037936406105</v>
      </c>
      <c r="J24" s="652">
        <v>106.69979774631599</v>
      </c>
      <c r="K24" s="652">
        <v>104.187806992199</v>
      </c>
      <c r="L24" s="652">
        <v>210.88760473851499</v>
      </c>
      <c r="M24" s="401">
        <v>86</v>
      </c>
      <c r="N24" s="401">
        <v>102</v>
      </c>
      <c r="O24" s="402">
        <f t="shared" si="3"/>
        <v>188</v>
      </c>
      <c r="P24" s="401">
        <v>91</v>
      </c>
      <c r="Q24" s="401">
        <v>102</v>
      </c>
      <c r="R24" s="402">
        <f t="shared" si="4"/>
        <v>193</v>
      </c>
      <c r="S24" s="402">
        <v>6</v>
      </c>
      <c r="T24" s="403">
        <f t="shared" si="5"/>
        <v>1.2904215357723728E-2</v>
      </c>
      <c r="U24" s="385">
        <f t="shared" si="6"/>
        <v>204</v>
      </c>
      <c r="V24" s="402">
        <f t="shared" si="7"/>
        <v>0.4527961519823604</v>
      </c>
      <c r="W24" s="404">
        <f t="shared" si="8"/>
        <v>210</v>
      </c>
      <c r="X24" s="402">
        <f t="shared" si="9"/>
        <v>22.938330042833453</v>
      </c>
      <c r="Y24" s="400">
        <v>179</v>
      </c>
      <c r="Z24" s="400">
        <v>189</v>
      </c>
      <c r="AA24" s="402">
        <f t="shared" si="10"/>
        <v>368</v>
      </c>
      <c r="AB24" s="400">
        <v>187</v>
      </c>
      <c r="AC24" s="400">
        <v>197</v>
      </c>
      <c r="AD24" s="402">
        <f t="shared" si="11"/>
        <v>384</v>
      </c>
      <c r="AE24" s="402">
        <f t="shared" si="12"/>
        <v>366</v>
      </c>
      <c r="AF24" s="653">
        <f t="shared" si="13"/>
        <v>1.1282836586130618</v>
      </c>
      <c r="AG24" s="402">
        <f t="shared" si="14"/>
        <v>386</v>
      </c>
      <c r="AH24" s="653">
        <f t="shared" si="15"/>
        <v>124.18209207783914</v>
      </c>
      <c r="AI24" s="402">
        <f t="shared" si="16"/>
        <v>752</v>
      </c>
      <c r="AJ24" s="402">
        <f t="shared" si="17"/>
        <v>118.38411115727281</v>
      </c>
      <c r="AK24" s="400">
        <v>64</v>
      </c>
      <c r="AL24" s="400">
        <v>72</v>
      </c>
      <c r="AM24" s="402">
        <f t="shared" si="18"/>
        <v>136</v>
      </c>
      <c r="AN24" s="400">
        <v>69</v>
      </c>
      <c r="AO24" s="400">
        <v>72</v>
      </c>
      <c r="AP24" s="402">
        <f t="shared" si="19"/>
        <v>141</v>
      </c>
      <c r="AQ24" s="402">
        <f t="shared" si="20"/>
        <v>133</v>
      </c>
      <c r="AR24" s="402">
        <f t="shared" si="21"/>
        <v>1.2464878360520797</v>
      </c>
      <c r="AS24" s="402">
        <f t="shared" si="22"/>
        <v>144</v>
      </c>
      <c r="AT24" s="402">
        <f t="shared" si="23"/>
        <v>1.3821195028203437</v>
      </c>
      <c r="AU24" s="402">
        <f t="shared" si="24"/>
        <v>277</v>
      </c>
      <c r="AV24" s="402">
        <f t="shared" si="25"/>
        <v>131.34958801559696</v>
      </c>
      <c r="AW24" s="405">
        <v>121</v>
      </c>
      <c r="AX24" s="405">
        <v>121</v>
      </c>
      <c r="AY24" s="404">
        <f t="shared" si="26"/>
        <v>242</v>
      </c>
      <c r="AZ24" s="405">
        <v>0</v>
      </c>
      <c r="BA24" s="405">
        <v>138</v>
      </c>
      <c r="BB24" s="405">
        <v>146</v>
      </c>
      <c r="BC24" s="404">
        <f t="shared" si="27"/>
        <v>284</v>
      </c>
      <c r="BD24" s="654">
        <f t="shared" si="28"/>
        <v>0.16121650889719746</v>
      </c>
      <c r="BE24" s="405">
        <v>107</v>
      </c>
      <c r="BF24" s="405">
        <v>112</v>
      </c>
      <c r="BG24" s="404">
        <f t="shared" si="29"/>
        <v>219</v>
      </c>
      <c r="BH24" s="400"/>
      <c r="BI24" s="400">
        <v>19</v>
      </c>
      <c r="BJ24" s="400">
        <v>20</v>
      </c>
      <c r="BK24" s="402">
        <f t="shared" si="30"/>
        <v>39</v>
      </c>
      <c r="BL24" s="400">
        <v>0</v>
      </c>
      <c r="BM24" s="400">
        <v>3</v>
      </c>
      <c r="BN24" s="400">
        <v>3</v>
      </c>
      <c r="BO24" s="402">
        <f t="shared" si="31"/>
        <v>6</v>
      </c>
      <c r="BP24" s="400"/>
      <c r="BQ24" s="405">
        <v>5</v>
      </c>
      <c r="BR24" s="405">
        <v>5</v>
      </c>
      <c r="BS24" s="400"/>
      <c r="BT24" s="406">
        <f t="shared" si="32"/>
        <v>0</v>
      </c>
      <c r="BU24" s="400">
        <v>0</v>
      </c>
      <c r="BV24" s="400">
        <v>0</v>
      </c>
      <c r="BW24" s="400">
        <v>0</v>
      </c>
      <c r="BX24" s="400">
        <v>0</v>
      </c>
      <c r="BY24" s="400">
        <f t="shared" si="33"/>
        <v>0</v>
      </c>
      <c r="BZ24" s="400"/>
      <c r="CA24" s="402">
        <v>1</v>
      </c>
      <c r="CB24" s="400">
        <v>0</v>
      </c>
      <c r="CC24" s="400"/>
      <c r="CD24" s="400"/>
      <c r="CE24" s="400">
        <v>0</v>
      </c>
      <c r="CF24" s="400">
        <v>0</v>
      </c>
      <c r="CG24" s="400">
        <v>0</v>
      </c>
      <c r="CH24" s="400">
        <v>0</v>
      </c>
      <c r="CI24" s="400">
        <v>0</v>
      </c>
      <c r="CJ24" s="400">
        <v>0</v>
      </c>
      <c r="CK24" s="400">
        <v>1</v>
      </c>
      <c r="CL24" s="400">
        <v>0</v>
      </c>
      <c r="CM24" s="400">
        <v>0</v>
      </c>
      <c r="CN24" s="400">
        <v>0</v>
      </c>
      <c r="CO24" s="400">
        <v>0</v>
      </c>
      <c r="CP24" s="400">
        <v>0</v>
      </c>
    </row>
    <row r="25" spans="1:94">
      <c r="A25" s="657">
        <v>11</v>
      </c>
      <c r="B25" s="300" t="s">
        <v>684</v>
      </c>
      <c r="C25" s="650">
        <v>7</v>
      </c>
      <c r="D25" s="651">
        <v>618.64453913433499</v>
      </c>
      <c r="E25" s="652">
        <v>599.44449428122903</v>
      </c>
      <c r="F25" s="652">
        <v>1218.0890334155599</v>
      </c>
      <c r="G25" s="652">
        <v>431.76963254833697</v>
      </c>
      <c r="H25" s="652">
        <v>413.73059653624102</v>
      </c>
      <c r="I25" s="652">
        <v>845.500229084578</v>
      </c>
      <c r="J25" s="652">
        <v>142.266396995088</v>
      </c>
      <c r="K25" s="652">
        <v>138.917075989598</v>
      </c>
      <c r="L25" s="652">
        <v>281.18347298468598</v>
      </c>
      <c r="M25" s="401">
        <v>83</v>
      </c>
      <c r="N25" s="401">
        <v>90</v>
      </c>
      <c r="O25" s="402">
        <f t="shared" si="3"/>
        <v>173</v>
      </c>
      <c r="P25" s="401">
        <v>90</v>
      </c>
      <c r="Q25" s="401">
        <v>90</v>
      </c>
      <c r="R25" s="402">
        <f t="shared" si="4"/>
        <v>180</v>
      </c>
      <c r="S25" s="402">
        <f t="shared" ref="S25:S30" si="34">M25+P25</f>
        <v>173</v>
      </c>
      <c r="T25" s="403">
        <f t="shared" si="5"/>
        <v>0.2796436225592126</v>
      </c>
      <c r="U25" s="385">
        <f t="shared" si="6"/>
        <v>180</v>
      </c>
      <c r="V25" s="402">
        <f t="shared" si="7"/>
        <v>0.30027801025319467</v>
      </c>
      <c r="W25" s="404">
        <f t="shared" si="8"/>
        <v>353</v>
      </c>
      <c r="X25" s="402">
        <f t="shared" si="9"/>
        <v>28.979819234574084</v>
      </c>
      <c r="Y25" s="400">
        <v>195</v>
      </c>
      <c r="Z25" s="400">
        <v>200</v>
      </c>
      <c r="AA25" s="402">
        <f t="shared" si="10"/>
        <v>395</v>
      </c>
      <c r="AB25" s="400">
        <v>199</v>
      </c>
      <c r="AC25" s="400">
        <v>210</v>
      </c>
      <c r="AD25" s="402">
        <f t="shared" si="11"/>
        <v>409</v>
      </c>
      <c r="AE25" s="402">
        <f t="shared" si="12"/>
        <v>394</v>
      </c>
      <c r="AF25" s="653">
        <f t="shared" si="13"/>
        <v>0.9125236475631282</v>
      </c>
      <c r="AG25" s="402">
        <f t="shared" si="14"/>
        <v>410</v>
      </c>
      <c r="AH25" s="653">
        <f t="shared" si="15"/>
        <v>99.098302961522876</v>
      </c>
      <c r="AI25" s="402">
        <f t="shared" si="16"/>
        <v>804</v>
      </c>
      <c r="AJ25" s="402">
        <f t="shared" si="17"/>
        <v>95.091635973947604</v>
      </c>
      <c r="AK25" s="400">
        <v>75</v>
      </c>
      <c r="AL25" s="400">
        <v>70</v>
      </c>
      <c r="AM25" s="402">
        <f t="shared" si="18"/>
        <v>145</v>
      </c>
      <c r="AN25" s="400">
        <v>75</v>
      </c>
      <c r="AO25" s="400">
        <v>70</v>
      </c>
      <c r="AP25" s="402">
        <f t="shared" si="19"/>
        <v>145</v>
      </c>
      <c r="AQ25" s="402">
        <f t="shared" si="20"/>
        <v>150</v>
      </c>
      <c r="AR25" s="402">
        <f t="shared" si="21"/>
        <v>1.0543600116981877</v>
      </c>
      <c r="AS25" s="402">
        <f t="shared" si="22"/>
        <v>140</v>
      </c>
      <c r="AT25" s="402">
        <f t="shared" si="23"/>
        <v>1.0077954708065053</v>
      </c>
      <c r="AU25" s="402">
        <f t="shared" si="24"/>
        <v>290</v>
      </c>
      <c r="AV25" s="402">
        <f t="shared" si="25"/>
        <v>103.13550683535166</v>
      </c>
      <c r="AW25" s="405">
        <v>126</v>
      </c>
      <c r="AX25" s="405">
        <v>126</v>
      </c>
      <c r="AY25" s="404">
        <f t="shared" si="26"/>
        <v>252</v>
      </c>
      <c r="AZ25" s="405">
        <v>0</v>
      </c>
      <c r="BA25" s="405">
        <v>127</v>
      </c>
      <c r="BB25" s="405">
        <v>141</v>
      </c>
      <c r="BC25" s="404">
        <f t="shared" si="27"/>
        <v>268</v>
      </c>
      <c r="BD25" s="654">
        <f t="shared" si="28"/>
        <v>0.11429679130271284</v>
      </c>
      <c r="BE25" s="405">
        <v>101</v>
      </c>
      <c r="BF25" s="405">
        <v>101</v>
      </c>
      <c r="BG25" s="404">
        <f t="shared" si="29"/>
        <v>202</v>
      </c>
      <c r="BH25" s="400"/>
      <c r="BI25" s="400">
        <v>19</v>
      </c>
      <c r="BJ25" s="400">
        <v>20</v>
      </c>
      <c r="BK25" s="402">
        <f t="shared" si="30"/>
        <v>39</v>
      </c>
      <c r="BL25" s="400">
        <v>0</v>
      </c>
      <c r="BM25" s="400">
        <v>2</v>
      </c>
      <c r="BN25" s="400">
        <v>2</v>
      </c>
      <c r="BO25" s="402">
        <f t="shared" si="31"/>
        <v>4</v>
      </c>
      <c r="BP25" s="400"/>
      <c r="BQ25" s="405">
        <v>6</v>
      </c>
      <c r="BR25" s="405">
        <v>6</v>
      </c>
      <c r="BS25" s="400"/>
      <c r="BT25" s="406">
        <f t="shared" si="32"/>
        <v>0</v>
      </c>
      <c r="BU25" s="400">
        <v>0</v>
      </c>
      <c r="BV25" s="400">
        <v>0</v>
      </c>
      <c r="BW25" s="400">
        <v>0</v>
      </c>
      <c r="BX25" s="400">
        <v>0</v>
      </c>
      <c r="BY25" s="400">
        <f t="shared" si="33"/>
        <v>0</v>
      </c>
      <c r="BZ25" s="400"/>
      <c r="CA25" s="402">
        <v>1</v>
      </c>
      <c r="CB25" s="400">
        <v>0</v>
      </c>
      <c r="CC25" s="400"/>
      <c r="CD25" s="400"/>
      <c r="CE25" s="400">
        <v>0</v>
      </c>
      <c r="CF25" s="400">
        <v>0</v>
      </c>
      <c r="CG25" s="400">
        <v>0</v>
      </c>
      <c r="CH25" s="400">
        <v>0</v>
      </c>
      <c r="CI25" s="400">
        <v>0</v>
      </c>
      <c r="CJ25" s="400">
        <v>0</v>
      </c>
      <c r="CK25" s="400">
        <v>1</v>
      </c>
      <c r="CL25" s="400">
        <v>0</v>
      </c>
      <c r="CM25" s="400">
        <v>0</v>
      </c>
      <c r="CN25" s="400">
        <v>0</v>
      </c>
      <c r="CO25" s="400">
        <v>0</v>
      </c>
      <c r="CP25" s="400">
        <v>0</v>
      </c>
    </row>
    <row r="26" spans="1:94">
      <c r="A26" s="657">
        <v>12</v>
      </c>
      <c r="B26" s="300" t="s">
        <v>685</v>
      </c>
      <c r="C26" s="650">
        <v>12</v>
      </c>
      <c r="D26" s="651">
        <v>518.58892128279899</v>
      </c>
      <c r="E26" s="652">
        <v>502.49416909620999</v>
      </c>
      <c r="F26" s="652">
        <v>1021.0830903790099</v>
      </c>
      <c r="G26" s="652">
        <v>361.67231741959102</v>
      </c>
      <c r="H26" s="652">
        <v>346.56189865298302</v>
      </c>
      <c r="I26" s="652">
        <v>708.23421607257399</v>
      </c>
      <c r="J26" s="652">
        <v>119.070788789367</v>
      </c>
      <c r="K26" s="652">
        <v>116.267552730425</v>
      </c>
      <c r="L26" s="652">
        <v>235.33834151979201</v>
      </c>
      <c r="M26" s="401">
        <v>87</v>
      </c>
      <c r="N26" s="401">
        <v>111</v>
      </c>
      <c r="O26" s="402">
        <f t="shared" si="3"/>
        <v>198</v>
      </c>
      <c r="P26" s="401">
        <v>96</v>
      </c>
      <c r="Q26" s="401">
        <v>111</v>
      </c>
      <c r="R26" s="402">
        <f t="shared" si="4"/>
        <v>207</v>
      </c>
      <c r="S26" s="402">
        <f t="shared" si="34"/>
        <v>183</v>
      </c>
      <c r="T26" s="403">
        <f t="shared" si="5"/>
        <v>0.35288065843621386</v>
      </c>
      <c r="U26" s="385">
        <f t="shared" si="6"/>
        <v>222</v>
      </c>
      <c r="V26" s="402">
        <f t="shared" si="7"/>
        <v>0.44179617128551157</v>
      </c>
      <c r="W26" s="404">
        <f t="shared" si="8"/>
        <v>405</v>
      </c>
      <c r="X26" s="402">
        <f t="shared" si="9"/>
        <v>39.663765252411572</v>
      </c>
      <c r="Y26" s="400">
        <v>187</v>
      </c>
      <c r="Z26" s="400">
        <v>188</v>
      </c>
      <c r="AA26" s="402">
        <f t="shared" si="10"/>
        <v>375</v>
      </c>
      <c r="AB26" s="400">
        <v>197</v>
      </c>
      <c r="AC26" s="400">
        <v>195</v>
      </c>
      <c r="AD26" s="402">
        <f t="shared" si="11"/>
        <v>392</v>
      </c>
      <c r="AE26" s="402">
        <f t="shared" si="12"/>
        <v>384</v>
      </c>
      <c r="AF26" s="653">
        <f t="shared" si="13"/>
        <v>1.0617345633188335</v>
      </c>
      <c r="AG26" s="402">
        <f t="shared" si="14"/>
        <v>383</v>
      </c>
      <c r="AH26" s="653">
        <f t="shared" si="15"/>
        <v>110.51416831701484</v>
      </c>
      <c r="AI26" s="402">
        <f t="shared" si="16"/>
        <v>767</v>
      </c>
      <c r="AJ26" s="402">
        <f t="shared" si="17"/>
        <v>108.29750703846312</v>
      </c>
      <c r="AK26" s="400">
        <v>60</v>
      </c>
      <c r="AL26" s="400">
        <v>67</v>
      </c>
      <c r="AM26" s="402">
        <f t="shared" si="18"/>
        <v>127</v>
      </c>
      <c r="AN26" s="400">
        <v>68</v>
      </c>
      <c r="AO26" s="400">
        <v>67</v>
      </c>
      <c r="AP26" s="402">
        <f t="shared" si="19"/>
        <v>135</v>
      </c>
      <c r="AQ26" s="402">
        <f t="shared" si="20"/>
        <v>128</v>
      </c>
      <c r="AR26" s="402">
        <f t="shared" si="21"/>
        <v>1.0749907790266555</v>
      </c>
      <c r="AS26" s="402">
        <f t="shared" si="22"/>
        <v>134</v>
      </c>
      <c r="AT26" s="402">
        <f t="shared" si="23"/>
        <v>1.15251415251415</v>
      </c>
      <c r="AU26" s="402">
        <f t="shared" si="24"/>
        <v>262</v>
      </c>
      <c r="AV26" s="402">
        <f t="shared" si="25"/>
        <v>111.32907553781062</v>
      </c>
      <c r="AW26" s="405">
        <v>124</v>
      </c>
      <c r="AX26" s="405">
        <v>124</v>
      </c>
      <c r="AY26" s="404">
        <f t="shared" si="26"/>
        <v>248</v>
      </c>
      <c r="AZ26" s="405">
        <v>0</v>
      </c>
      <c r="BA26" s="405">
        <v>130</v>
      </c>
      <c r="BB26" s="405">
        <v>135</v>
      </c>
      <c r="BC26" s="404">
        <f t="shared" si="27"/>
        <v>265</v>
      </c>
      <c r="BD26" s="654">
        <f t="shared" si="28"/>
        <v>0.13488368828075711</v>
      </c>
      <c r="BE26" s="405">
        <v>107</v>
      </c>
      <c r="BF26" s="405">
        <v>107</v>
      </c>
      <c r="BG26" s="404">
        <f t="shared" si="29"/>
        <v>214</v>
      </c>
      <c r="BH26" s="400"/>
      <c r="BI26" s="400">
        <v>15</v>
      </c>
      <c r="BJ26" s="400">
        <v>16</v>
      </c>
      <c r="BK26" s="402">
        <f t="shared" si="30"/>
        <v>31</v>
      </c>
      <c r="BL26" s="400">
        <v>0</v>
      </c>
      <c r="BM26" s="400">
        <v>2</v>
      </c>
      <c r="BN26" s="400">
        <v>2</v>
      </c>
      <c r="BO26" s="402">
        <f t="shared" si="31"/>
        <v>4</v>
      </c>
      <c r="BP26" s="400"/>
      <c r="BQ26" s="405">
        <v>0</v>
      </c>
      <c r="BR26" s="405">
        <v>0</v>
      </c>
      <c r="BS26" s="400"/>
      <c r="BT26" s="406">
        <f t="shared" si="32"/>
        <v>0</v>
      </c>
      <c r="BU26" s="400">
        <v>0</v>
      </c>
      <c r="BV26" s="400">
        <v>12</v>
      </c>
      <c r="BW26" s="400">
        <v>0</v>
      </c>
      <c r="BX26" s="400">
        <v>0</v>
      </c>
      <c r="BY26" s="400">
        <f t="shared" si="33"/>
        <v>12</v>
      </c>
      <c r="BZ26" s="400">
        <v>0</v>
      </c>
      <c r="CA26" s="402">
        <v>1</v>
      </c>
      <c r="CB26" s="400">
        <v>12</v>
      </c>
      <c r="CC26" s="400"/>
      <c r="CD26" s="400"/>
      <c r="CE26" s="400">
        <v>0</v>
      </c>
      <c r="CF26" s="400">
        <v>0</v>
      </c>
      <c r="CG26" s="400">
        <v>0</v>
      </c>
      <c r="CH26" s="400">
        <v>0</v>
      </c>
      <c r="CI26" s="400">
        <v>0</v>
      </c>
      <c r="CJ26" s="400">
        <v>0</v>
      </c>
      <c r="CK26" s="400">
        <v>1</v>
      </c>
      <c r="CL26" s="400">
        <v>0</v>
      </c>
      <c r="CM26" s="400">
        <v>0</v>
      </c>
      <c r="CN26" s="400">
        <v>0</v>
      </c>
      <c r="CO26" s="400">
        <v>0</v>
      </c>
      <c r="CP26" s="400">
        <v>0</v>
      </c>
    </row>
    <row r="27" spans="1:94">
      <c r="A27" s="658">
        <v>13</v>
      </c>
      <c r="B27" s="300" t="s">
        <v>686</v>
      </c>
      <c r="C27" s="650">
        <v>12</v>
      </c>
      <c r="D27" s="651">
        <v>640</v>
      </c>
      <c r="E27" s="652">
        <v>619.72168647678905</v>
      </c>
      <c r="F27" s="652">
        <v>1259.72168647679</v>
      </c>
      <c r="G27" s="652">
        <v>443.70109044259101</v>
      </c>
      <c r="H27" s="652">
        <v>425.16356638871099</v>
      </c>
      <c r="I27" s="652">
        <v>868.864656831302</v>
      </c>
      <c r="J27" s="652">
        <v>146.132331696042</v>
      </c>
      <c r="K27" s="652">
        <v>142.69199653279401</v>
      </c>
      <c r="L27" s="652">
        <v>288.82432822883601</v>
      </c>
      <c r="M27" s="401">
        <v>80</v>
      </c>
      <c r="N27" s="401">
        <v>97</v>
      </c>
      <c r="O27" s="402">
        <f t="shared" si="3"/>
        <v>177</v>
      </c>
      <c r="P27" s="401">
        <v>94</v>
      </c>
      <c r="Q27" s="401">
        <v>100</v>
      </c>
      <c r="R27" s="402">
        <f t="shared" si="4"/>
        <v>194</v>
      </c>
      <c r="S27" s="402">
        <f t="shared" si="34"/>
        <v>174</v>
      </c>
      <c r="T27" s="403">
        <f t="shared" si="5"/>
        <v>0.27187499999999998</v>
      </c>
      <c r="U27" s="385">
        <f t="shared" si="6"/>
        <v>197</v>
      </c>
      <c r="V27" s="402">
        <f t="shared" si="7"/>
        <v>0.31788463159966956</v>
      </c>
      <c r="W27" s="404">
        <f t="shared" si="8"/>
        <v>371</v>
      </c>
      <c r="X27" s="402">
        <f t="shared" si="9"/>
        <v>29.450949680609124</v>
      </c>
      <c r="Y27" s="400">
        <v>194</v>
      </c>
      <c r="Z27" s="400">
        <v>190</v>
      </c>
      <c r="AA27" s="402">
        <f t="shared" si="10"/>
        <v>384</v>
      </c>
      <c r="AB27" s="400">
        <v>198</v>
      </c>
      <c r="AC27" s="400">
        <v>197</v>
      </c>
      <c r="AD27" s="402">
        <f t="shared" si="11"/>
        <v>395</v>
      </c>
      <c r="AE27" s="402">
        <f t="shared" si="12"/>
        <v>392</v>
      </c>
      <c r="AF27" s="653">
        <f t="shared" si="13"/>
        <v>0.88347765746750984</v>
      </c>
      <c r="AG27" s="402">
        <f t="shared" si="14"/>
        <v>387</v>
      </c>
      <c r="AH27" s="653">
        <f t="shared" si="15"/>
        <v>91.023791922514008</v>
      </c>
      <c r="AI27" s="402">
        <f t="shared" si="16"/>
        <v>779</v>
      </c>
      <c r="AJ27" s="402">
        <f t="shared" si="17"/>
        <v>89.657231868651081</v>
      </c>
      <c r="AK27" s="400">
        <v>76</v>
      </c>
      <c r="AL27" s="400">
        <v>65</v>
      </c>
      <c r="AM27" s="402">
        <f t="shared" si="18"/>
        <v>141</v>
      </c>
      <c r="AN27" s="400">
        <v>76</v>
      </c>
      <c r="AO27" s="400">
        <v>72</v>
      </c>
      <c r="AP27" s="402">
        <f t="shared" si="19"/>
        <v>148</v>
      </c>
      <c r="AQ27" s="402">
        <f t="shared" si="20"/>
        <v>152</v>
      </c>
      <c r="AR27" s="402">
        <f t="shared" si="21"/>
        <v>1.0401531148915277</v>
      </c>
      <c r="AS27" s="402">
        <f t="shared" si="22"/>
        <v>137</v>
      </c>
      <c r="AT27" s="402">
        <f t="shared" si="23"/>
        <v>0.96010991035866644</v>
      </c>
      <c r="AU27" s="402">
        <f t="shared" si="24"/>
        <v>289</v>
      </c>
      <c r="AV27" s="402">
        <f t="shared" si="25"/>
        <v>100.06082305193654</v>
      </c>
      <c r="AW27" s="405">
        <v>123</v>
      </c>
      <c r="AX27" s="405">
        <v>123</v>
      </c>
      <c r="AY27" s="404">
        <f t="shared" si="26"/>
        <v>246</v>
      </c>
      <c r="AZ27" s="405">
        <v>0</v>
      </c>
      <c r="BA27" s="405">
        <v>131</v>
      </c>
      <c r="BB27" s="405">
        <v>145</v>
      </c>
      <c r="BC27" s="404">
        <f t="shared" si="27"/>
        <v>276</v>
      </c>
      <c r="BD27" s="654">
        <f t="shared" si="28"/>
        <v>0.11417174717133446</v>
      </c>
      <c r="BE27" s="405">
        <v>102</v>
      </c>
      <c r="BF27" s="405">
        <v>102</v>
      </c>
      <c r="BG27" s="404">
        <f t="shared" si="29"/>
        <v>204</v>
      </c>
      <c r="BH27" s="400"/>
      <c r="BI27" s="400">
        <v>12</v>
      </c>
      <c r="BJ27" s="400">
        <v>12</v>
      </c>
      <c r="BK27" s="402">
        <f t="shared" si="30"/>
        <v>24</v>
      </c>
      <c r="BL27" s="400">
        <v>0</v>
      </c>
      <c r="BM27" s="400">
        <v>2</v>
      </c>
      <c r="BN27" s="400">
        <v>2</v>
      </c>
      <c r="BO27" s="402">
        <f t="shared" si="31"/>
        <v>4</v>
      </c>
      <c r="BP27" s="400"/>
      <c r="BQ27" s="405">
        <v>6</v>
      </c>
      <c r="BR27" s="405">
        <v>6</v>
      </c>
      <c r="BS27" s="400"/>
      <c r="BT27" s="406">
        <f t="shared" si="32"/>
        <v>0</v>
      </c>
      <c r="BU27" s="400">
        <v>0</v>
      </c>
      <c r="BV27" s="400">
        <v>0</v>
      </c>
      <c r="BW27" s="400">
        <v>0</v>
      </c>
      <c r="BX27" s="400">
        <v>0</v>
      </c>
      <c r="BY27" s="400">
        <f t="shared" si="33"/>
        <v>0</v>
      </c>
      <c r="BZ27" s="400"/>
      <c r="CA27" s="402">
        <v>1</v>
      </c>
      <c r="CB27" s="400">
        <v>0</v>
      </c>
      <c r="CC27" s="400"/>
      <c r="CD27" s="400"/>
      <c r="CE27" s="400">
        <v>0</v>
      </c>
      <c r="CF27" s="400">
        <v>0</v>
      </c>
      <c r="CG27" s="400">
        <v>0</v>
      </c>
      <c r="CH27" s="400">
        <v>0</v>
      </c>
      <c r="CI27" s="400">
        <v>0</v>
      </c>
      <c r="CJ27" s="400">
        <v>0</v>
      </c>
      <c r="CK27" s="400">
        <v>1</v>
      </c>
      <c r="CL27" s="400">
        <v>0</v>
      </c>
      <c r="CM27" s="400">
        <v>0</v>
      </c>
      <c r="CN27" s="400">
        <v>0</v>
      </c>
      <c r="CO27" s="400">
        <v>0</v>
      </c>
      <c r="CP27" s="400">
        <v>0</v>
      </c>
    </row>
    <row r="28" spans="1:94">
      <c r="A28" s="659">
        <v>14</v>
      </c>
      <c r="B28" s="300" t="s">
        <v>687</v>
      </c>
      <c r="C28" s="650">
        <v>19</v>
      </c>
      <c r="D28" s="651">
        <v>1545.3034312626201</v>
      </c>
      <c r="E28" s="652">
        <v>1497.3439111908499</v>
      </c>
      <c r="F28" s="652">
        <v>3042.6473424534702</v>
      </c>
      <c r="G28" s="652">
        <v>1079.0512233116499</v>
      </c>
      <c r="H28" s="652">
        <v>1033.9692110327101</v>
      </c>
      <c r="I28" s="652">
        <v>2113.0204343443602</v>
      </c>
      <c r="J28" s="652">
        <v>354.89280554752997</v>
      </c>
      <c r="K28" s="652">
        <v>346.537705865357</v>
      </c>
      <c r="L28" s="652">
        <v>701.43051141288697</v>
      </c>
      <c r="M28" s="401">
        <v>99</v>
      </c>
      <c r="N28" s="401">
        <v>101</v>
      </c>
      <c r="O28" s="402">
        <f t="shared" si="3"/>
        <v>200</v>
      </c>
      <c r="P28" s="401">
        <v>111</v>
      </c>
      <c r="Q28" s="401">
        <v>112</v>
      </c>
      <c r="R28" s="402">
        <f t="shared" si="4"/>
        <v>223</v>
      </c>
      <c r="S28" s="402">
        <f t="shared" si="34"/>
        <v>210</v>
      </c>
      <c r="T28" s="403">
        <f t="shared" si="5"/>
        <v>0.13589564078584582</v>
      </c>
      <c r="U28" s="385">
        <f t="shared" si="6"/>
        <v>213</v>
      </c>
      <c r="V28" s="402">
        <f t="shared" si="7"/>
        <v>0.14225188910048017</v>
      </c>
      <c r="W28" s="404">
        <f t="shared" si="8"/>
        <v>423</v>
      </c>
      <c r="X28" s="402">
        <f t="shared" si="9"/>
        <v>13.902366997908789</v>
      </c>
      <c r="Y28" s="400">
        <v>223</v>
      </c>
      <c r="Z28" s="400">
        <v>221</v>
      </c>
      <c r="AA28" s="402">
        <f t="shared" si="10"/>
        <v>444</v>
      </c>
      <c r="AB28" s="400">
        <v>245</v>
      </c>
      <c r="AC28" s="400">
        <v>240</v>
      </c>
      <c r="AD28" s="402">
        <f t="shared" si="11"/>
        <v>485</v>
      </c>
      <c r="AE28" s="402">
        <f t="shared" si="12"/>
        <v>468</v>
      </c>
      <c r="AF28" s="653">
        <f t="shared" si="13"/>
        <v>0.43371435005994424</v>
      </c>
      <c r="AG28" s="402">
        <f t="shared" si="14"/>
        <v>461</v>
      </c>
      <c r="AH28" s="653">
        <f t="shared" si="15"/>
        <v>44.585466867002879</v>
      </c>
      <c r="AI28" s="402">
        <f t="shared" si="16"/>
        <v>929</v>
      </c>
      <c r="AJ28" s="402">
        <f t="shared" si="17"/>
        <v>43.965500044407065</v>
      </c>
      <c r="AK28" s="400">
        <v>80</v>
      </c>
      <c r="AL28" s="400">
        <v>77</v>
      </c>
      <c r="AM28" s="402">
        <f t="shared" si="18"/>
        <v>157</v>
      </c>
      <c r="AN28" s="400">
        <v>87</v>
      </c>
      <c r="AO28" s="400">
        <v>77</v>
      </c>
      <c r="AP28" s="402">
        <f t="shared" si="19"/>
        <v>164</v>
      </c>
      <c r="AQ28" s="402">
        <f t="shared" si="20"/>
        <v>167</v>
      </c>
      <c r="AR28" s="402">
        <f t="shared" si="21"/>
        <v>0.47056462511927161</v>
      </c>
      <c r="AS28" s="402">
        <f t="shared" si="22"/>
        <v>154</v>
      </c>
      <c r="AT28" s="402">
        <f t="shared" si="23"/>
        <v>0.44439608560182142</v>
      </c>
      <c r="AU28" s="402">
        <f t="shared" si="24"/>
        <v>321</v>
      </c>
      <c r="AV28" s="402">
        <f t="shared" si="25"/>
        <v>45.763620882902821</v>
      </c>
      <c r="AW28" s="405">
        <v>130</v>
      </c>
      <c r="AX28" s="405">
        <v>135</v>
      </c>
      <c r="AY28" s="404">
        <f t="shared" si="26"/>
        <v>265</v>
      </c>
      <c r="AZ28" s="405">
        <v>0</v>
      </c>
      <c r="BA28" s="405">
        <v>145</v>
      </c>
      <c r="BB28" s="405">
        <v>162</v>
      </c>
      <c r="BC28" s="404">
        <f t="shared" si="27"/>
        <v>307</v>
      </c>
      <c r="BD28" s="654">
        <f t="shared" si="28"/>
        <v>5.2415032989618013E-2</v>
      </c>
      <c r="BE28" s="405">
        <v>125</v>
      </c>
      <c r="BF28" s="405">
        <v>129</v>
      </c>
      <c r="BG28" s="404">
        <f t="shared" si="29"/>
        <v>254</v>
      </c>
      <c r="BH28" s="400"/>
      <c r="BI28" s="400">
        <v>35</v>
      </c>
      <c r="BJ28" s="400">
        <v>41</v>
      </c>
      <c r="BK28" s="402">
        <f t="shared" si="30"/>
        <v>76</v>
      </c>
      <c r="BL28" s="400">
        <f>(BK28/(F28+I28+L28))*100%</f>
        <v>1.2975708492543873E-2</v>
      </c>
      <c r="BM28" s="400">
        <v>2</v>
      </c>
      <c r="BN28" s="400">
        <v>3</v>
      </c>
      <c r="BO28" s="402">
        <f t="shared" si="31"/>
        <v>5</v>
      </c>
      <c r="BP28" s="400"/>
      <c r="BQ28" s="405">
        <v>0</v>
      </c>
      <c r="BR28" s="405">
        <v>0</v>
      </c>
      <c r="BS28" s="400"/>
      <c r="BT28" s="406">
        <f t="shared" si="32"/>
        <v>0</v>
      </c>
      <c r="BU28" s="400">
        <v>0</v>
      </c>
      <c r="BV28" s="400">
        <v>0</v>
      </c>
      <c r="BW28" s="400">
        <v>0</v>
      </c>
      <c r="BX28" s="400">
        <v>0</v>
      </c>
      <c r="BY28" s="400">
        <f t="shared" si="33"/>
        <v>0</v>
      </c>
      <c r="BZ28" s="400"/>
      <c r="CA28" s="402">
        <v>1</v>
      </c>
      <c r="CB28" s="400">
        <v>0</v>
      </c>
      <c r="CC28" s="400"/>
      <c r="CD28" s="400"/>
      <c r="CE28" s="400">
        <v>0</v>
      </c>
      <c r="CF28" s="400">
        <v>0</v>
      </c>
      <c r="CG28" s="400">
        <v>0</v>
      </c>
      <c r="CH28" s="400">
        <v>0</v>
      </c>
      <c r="CI28" s="400">
        <v>0</v>
      </c>
      <c r="CJ28" s="400">
        <v>0</v>
      </c>
      <c r="CK28" s="400">
        <v>1</v>
      </c>
      <c r="CL28" s="400">
        <v>0</v>
      </c>
      <c r="CM28" s="400">
        <v>0</v>
      </c>
      <c r="CN28" s="400">
        <v>0</v>
      </c>
      <c r="CO28" s="400">
        <v>0</v>
      </c>
      <c r="CP28" s="400">
        <v>0</v>
      </c>
    </row>
    <row r="29" spans="1:94">
      <c r="A29" s="659">
        <v>15</v>
      </c>
      <c r="B29" s="300" t="s">
        <v>688</v>
      </c>
      <c r="C29" s="650">
        <v>19</v>
      </c>
      <c r="D29" s="651">
        <v>1308.5705315093101</v>
      </c>
      <c r="E29" s="652">
        <v>1267.9581744785801</v>
      </c>
      <c r="F29" s="652">
        <v>2576.5287059878901</v>
      </c>
      <c r="G29" s="652">
        <v>913.50224502886499</v>
      </c>
      <c r="H29" s="652">
        <v>875.33675432969903</v>
      </c>
      <c r="I29" s="652">
        <v>1788.8389993585599</v>
      </c>
      <c r="J29" s="652">
        <v>299.99653279399001</v>
      </c>
      <c r="K29" s="652">
        <v>292.933834151979</v>
      </c>
      <c r="L29" s="652">
        <v>592.93036694596901</v>
      </c>
      <c r="M29" s="401">
        <v>97</v>
      </c>
      <c r="N29" s="401">
        <v>100</v>
      </c>
      <c r="O29" s="402">
        <f t="shared" si="3"/>
        <v>197</v>
      </c>
      <c r="P29" s="401">
        <v>106</v>
      </c>
      <c r="Q29" s="401">
        <v>107</v>
      </c>
      <c r="R29" s="402">
        <f t="shared" si="4"/>
        <v>213</v>
      </c>
      <c r="S29" s="402">
        <f t="shared" si="34"/>
        <v>203</v>
      </c>
      <c r="T29" s="403">
        <f t="shared" si="5"/>
        <v>0.15513111071350433</v>
      </c>
      <c r="U29" s="385">
        <f t="shared" si="6"/>
        <v>207</v>
      </c>
      <c r="V29" s="402">
        <f t="shared" si="7"/>
        <v>0.16325459637903608</v>
      </c>
      <c r="W29" s="404">
        <f t="shared" si="8"/>
        <v>410</v>
      </c>
      <c r="X29" s="402">
        <f t="shared" si="9"/>
        <v>15.912883060342159</v>
      </c>
      <c r="Y29" s="400">
        <v>229</v>
      </c>
      <c r="Z29" s="400">
        <v>226</v>
      </c>
      <c r="AA29" s="402">
        <f t="shared" si="10"/>
        <v>455</v>
      </c>
      <c r="AB29" s="400">
        <v>241</v>
      </c>
      <c r="AC29" s="400">
        <v>244</v>
      </c>
      <c r="AD29" s="402">
        <f t="shared" si="11"/>
        <v>485</v>
      </c>
      <c r="AE29" s="402">
        <f t="shared" si="12"/>
        <v>470</v>
      </c>
      <c r="AF29" s="653">
        <f t="shared" si="13"/>
        <v>0.51450338798581596</v>
      </c>
      <c r="AG29" s="402">
        <f t="shared" si="14"/>
        <v>470</v>
      </c>
      <c r="AH29" s="653">
        <f t="shared" si="15"/>
        <v>53.693621075000884</v>
      </c>
      <c r="AI29" s="402">
        <f t="shared" si="16"/>
        <v>940</v>
      </c>
      <c r="AJ29" s="402">
        <f t="shared" si="17"/>
        <v>52.548049340218107</v>
      </c>
      <c r="AK29" s="400">
        <v>68</v>
      </c>
      <c r="AL29" s="400">
        <v>90</v>
      </c>
      <c r="AM29" s="402">
        <f t="shared" si="18"/>
        <v>158</v>
      </c>
      <c r="AN29" s="400">
        <v>74</v>
      </c>
      <c r="AO29" s="400">
        <v>90</v>
      </c>
      <c r="AP29" s="402">
        <f t="shared" si="19"/>
        <v>164</v>
      </c>
      <c r="AQ29" s="402">
        <f t="shared" si="20"/>
        <v>142</v>
      </c>
      <c r="AR29" s="402">
        <f t="shared" si="21"/>
        <v>0.47333880387715188</v>
      </c>
      <c r="AS29" s="402">
        <f t="shared" si="22"/>
        <v>180</v>
      </c>
      <c r="AT29" s="402">
        <f t="shared" si="23"/>
        <v>0.61447323256832453</v>
      </c>
      <c r="AU29" s="402">
        <f t="shared" si="24"/>
        <v>322</v>
      </c>
      <c r="AV29" s="402">
        <f t="shared" si="25"/>
        <v>54.306545582837785</v>
      </c>
      <c r="AW29" s="405">
        <v>141</v>
      </c>
      <c r="AX29" s="405">
        <v>143</v>
      </c>
      <c r="AY29" s="404">
        <f t="shared" si="26"/>
        <v>284</v>
      </c>
      <c r="AZ29" s="405">
        <v>0</v>
      </c>
      <c r="BA29" s="405">
        <v>140</v>
      </c>
      <c r="BB29" s="405">
        <v>159</v>
      </c>
      <c r="BC29" s="404">
        <f t="shared" si="27"/>
        <v>299</v>
      </c>
      <c r="BD29" s="654">
        <f t="shared" si="28"/>
        <v>6.0302949851048469E-2</v>
      </c>
      <c r="BE29" s="405">
        <v>121</v>
      </c>
      <c r="BF29" s="405">
        <v>125</v>
      </c>
      <c r="BG29" s="404">
        <f t="shared" si="29"/>
        <v>246</v>
      </c>
      <c r="BH29" s="400"/>
      <c r="BI29" s="400">
        <v>33</v>
      </c>
      <c r="BJ29" s="400">
        <v>38</v>
      </c>
      <c r="BK29" s="402">
        <f t="shared" si="30"/>
        <v>71</v>
      </c>
      <c r="BL29" s="400">
        <f>(BK29/(F29+I29+L29))*100%</f>
        <v>1.4319429563292446E-2</v>
      </c>
      <c r="BM29" s="400">
        <v>3</v>
      </c>
      <c r="BN29" s="400">
        <v>4</v>
      </c>
      <c r="BO29" s="402">
        <f t="shared" si="31"/>
        <v>7</v>
      </c>
      <c r="BP29" s="400"/>
      <c r="BQ29" s="405">
        <v>0</v>
      </c>
      <c r="BR29" s="405">
        <v>0</v>
      </c>
      <c r="BS29" s="400"/>
      <c r="BT29" s="406">
        <f t="shared" si="32"/>
        <v>0</v>
      </c>
      <c r="BU29" s="400">
        <v>0</v>
      </c>
      <c r="BV29" s="400">
        <v>0</v>
      </c>
      <c r="BW29" s="400">
        <v>0</v>
      </c>
      <c r="BX29" s="400">
        <v>0</v>
      </c>
      <c r="BY29" s="400">
        <f t="shared" si="33"/>
        <v>0</v>
      </c>
      <c r="BZ29" s="400"/>
      <c r="CA29" s="402">
        <v>1</v>
      </c>
      <c r="CB29" s="400">
        <v>0</v>
      </c>
      <c r="CC29" s="400"/>
      <c r="CD29" s="400"/>
      <c r="CE29" s="400">
        <v>0</v>
      </c>
      <c r="CF29" s="400">
        <v>0</v>
      </c>
      <c r="CG29" s="400">
        <v>0</v>
      </c>
      <c r="CH29" s="400">
        <v>0</v>
      </c>
      <c r="CI29" s="400">
        <v>0</v>
      </c>
      <c r="CJ29" s="400">
        <v>0</v>
      </c>
      <c r="CK29" s="400">
        <v>1</v>
      </c>
      <c r="CL29" s="400">
        <v>0</v>
      </c>
      <c r="CM29" s="400">
        <v>0</v>
      </c>
      <c r="CN29" s="400">
        <v>0</v>
      </c>
      <c r="CO29" s="400">
        <v>2</v>
      </c>
      <c r="CP29" s="400">
        <v>0</v>
      </c>
    </row>
    <row r="30" spans="1:94">
      <c r="A30" s="655">
        <v>16</v>
      </c>
      <c r="B30" s="300" t="s">
        <v>689</v>
      </c>
      <c r="C30" s="650">
        <v>17</v>
      </c>
      <c r="D30" s="651">
        <v>1523.0688495178299</v>
      </c>
      <c r="E30" s="652">
        <v>1475.79939448307</v>
      </c>
      <c r="F30" s="652">
        <v>2998.8682440009002</v>
      </c>
      <c r="G30" s="652">
        <v>1063.39118482544</v>
      </c>
      <c r="H30" s="652">
        <v>1018.96343810135</v>
      </c>
      <c r="I30" s="652">
        <v>2082.3546229267799</v>
      </c>
      <c r="J30" s="652">
        <v>350.25368390638499</v>
      </c>
      <c r="K30" s="652">
        <v>342.00780121352199</v>
      </c>
      <c r="L30" s="652">
        <v>692.261485119908</v>
      </c>
      <c r="M30" s="401">
        <v>104</v>
      </c>
      <c r="N30" s="401">
        <v>97</v>
      </c>
      <c r="O30" s="402">
        <f t="shared" si="3"/>
        <v>201</v>
      </c>
      <c r="P30" s="401">
        <v>109</v>
      </c>
      <c r="Q30" s="401">
        <v>110</v>
      </c>
      <c r="R30" s="402">
        <f t="shared" si="4"/>
        <v>219</v>
      </c>
      <c r="S30" s="402">
        <f t="shared" si="34"/>
        <v>213</v>
      </c>
      <c r="T30" s="403">
        <f t="shared" si="5"/>
        <v>0.13984922616428738</v>
      </c>
      <c r="U30" s="385">
        <f t="shared" si="6"/>
        <v>207</v>
      </c>
      <c r="V30" s="402">
        <f t="shared" si="7"/>
        <v>0.14026296580268358</v>
      </c>
      <c r="W30" s="404">
        <f t="shared" si="8"/>
        <v>420</v>
      </c>
      <c r="X30" s="402">
        <f t="shared" si="9"/>
        <v>14.005283521214743</v>
      </c>
      <c r="Y30" s="400">
        <v>228</v>
      </c>
      <c r="Z30" s="400">
        <v>229</v>
      </c>
      <c r="AA30" s="402">
        <f t="shared" si="10"/>
        <v>457</v>
      </c>
      <c r="AB30" s="400">
        <v>247</v>
      </c>
      <c r="AC30" s="400">
        <v>246</v>
      </c>
      <c r="AD30" s="402">
        <f t="shared" si="11"/>
        <v>493</v>
      </c>
      <c r="AE30" s="402">
        <f t="shared" si="12"/>
        <v>475</v>
      </c>
      <c r="AF30" s="653">
        <f t="shared" si="13"/>
        <v>0.44668416174427211</v>
      </c>
      <c r="AG30" s="402">
        <f t="shared" si="14"/>
        <v>475</v>
      </c>
      <c r="AH30" s="653">
        <f t="shared" si="15"/>
        <v>46.616000362591485</v>
      </c>
      <c r="AI30" s="402">
        <f t="shared" si="16"/>
        <v>950</v>
      </c>
      <c r="AJ30" s="402">
        <f t="shared" si="17"/>
        <v>45.621432081763338</v>
      </c>
      <c r="AK30" s="400">
        <v>89</v>
      </c>
      <c r="AL30" s="400">
        <v>87</v>
      </c>
      <c r="AM30" s="402">
        <f t="shared" si="18"/>
        <v>176</v>
      </c>
      <c r="AN30" s="400">
        <v>91</v>
      </c>
      <c r="AO30" s="400">
        <v>90</v>
      </c>
      <c r="AP30" s="402">
        <f t="shared" si="19"/>
        <v>181</v>
      </c>
      <c r="AQ30" s="402">
        <f t="shared" si="20"/>
        <v>180</v>
      </c>
      <c r="AR30" s="402">
        <f t="shared" si="21"/>
        <v>0.51391322424494468</v>
      </c>
      <c r="AS30" s="402">
        <f t="shared" si="22"/>
        <v>177</v>
      </c>
      <c r="AT30" s="402">
        <f t="shared" si="23"/>
        <v>0.5175320544501133</v>
      </c>
      <c r="AU30" s="402">
        <f t="shared" si="24"/>
        <v>357</v>
      </c>
      <c r="AV30" s="402">
        <f t="shared" si="25"/>
        <v>51.570108647336241</v>
      </c>
      <c r="AW30" s="405">
        <v>140</v>
      </c>
      <c r="AX30" s="405">
        <v>142</v>
      </c>
      <c r="AY30" s="404">
        <f t="shared" si="26"/>
        <v>282</v>
      </c>
      <c r="AZ30" s="405">
        <v>0</v>
      </c>
      <c r="BA30" s="405">
        <v>145</v>
      </c>
      <c r="BB30" s="405">
        <v>163</v>
      </c>
      <c r="BC30" s="404">
        <f t="shared" si="27"/>
        <v>308</v>
      </c>
      <c r="BD30" s="654">
        <f t="shared" si="28"/>
        <v>5.3347334333861428E-2</v>
      </c>
      <c r="BE30" s="405">
        <v>123</v>
      </c>
      <c r="BF30" s="405">
        <v>127</v>
      </c>
      <c r="BG30" s="404">
        <f t="shared" si="29"/>
        <v>250</v>
      </c>
      <c r="BH30" s="400"/>
      <c r="BI30" s="400">
        <v>36</v>
      </c>
      <c r="BJ30" s="400">
        <v>40</v>
      </c>
      <c r="BK30" s="402">
        <f t="shared" si="30"/>
        <v>76</v>
      </c>
      <c r="BL30" s="400">
        <f>(BK30/(F30+I30+L30))*100%</f>
        <v>1.3163627952511261E-2</v>
      </c>
      <c r="BM30" s="400">
        <v>4</v>
      </c>
      <c r="BN30" s="400">
        <v>5</v>
      </c>
      <c r="BO30" s="402">
        <f t="shared" si="31"/>
        <v>9</v>
      </c>
      <c r="BP30" s="400"/>
      <c r="BQ30" s="405">
        <v>0</v>
      </c>
      <c r="BR30" s="405">
        <v>0</v>
      </c>
      <c r="BS30" s="400"/>
      <c r="BT30" s="406">
        <f t="shared" si="32"/>
        <v>0</v>
      </c>
      <c r="BU30" s="400">
        <v>0</v>
      </c>
      <c r="BV30" s="400">
        <v>0</v>
      </c>
      <c r="BW30" s="400">
        <v>0</v>
      </c>
      <c r="BX30" s="400">
        <v>0</v>
      </c>
      <c r="BY30" s="400">
        <f t="shared" si="33"/>
        <v>0</v>
      </c>
      <c r="BZ30" s="400"/>
      <c r="CA30" s="402">
        <v>1</v>
      </c>
      <c r="CB30" s="400">
        <v>0</v>
      </c>
      <c r="CC30" s="400"/>
      <c r="CD30" s="400"/>
      <c r="CE30" s="400">
        <v>0</v>
      </c>
      <c r="CF30" s="400">
        <v>0</v>
      </c>
      <c r="CG30" s="400">
        <v>0</v>
      </c>
      <c r="CH30" s="400">
        <v>0</v>
      </c>
      <c r="CI30" s="400">
        <v>0</v>
      </c>
      <c r="CJ30" s="400">
        <v>0</v>
      </c>
      <c r="CK30" s="400">
        <v>1</v>
      </c>
      <c r="CL30" s="400">
        <v>0</v>
      </c>
      <c r="CM30" s="400">
        <v>0</v>
      </c>
      <c r="CN30" s="400">
        <v>0</v>
      </c>
      <c r="CO30" s="400">
        <v>0</v>
      </c>
      <c r="CP30" s="400">
        <v>0</v>
      </c>
    </row>
    <row r="31" spans="1:94">
      <c r="A31" s="660"/>
      <c r="B31" s="660" t="s">
        <v>30</v>
      </c>
      <c r="C31" s="661">
        <f>SUM(C15:C30)</f>
        <v>201</v>
      </c>
      <c r="D31" s="662">
        <v>11664</v>
      </c>
      <c r="E31" s="662">
        <v>11302</v>
      </c>
      <c r="F31" s="652">
        <v>22966</v>
      </c>
      <c r="G31" s="662">
        <v>8138</v>
      </c>
      <c r="H31" s="662">
        <v>7798</v>
      </c>
      <c r="I31" s="652">
        <v>15936</v>
      </c>
      <c r="J31" s="662">
        <v>2676</v>
      </c>
      <c r="K31" s="662">
        <v>2613</v>
      </c>
      <c r="L31" s="652">
        <v>5289</v>
      </c>
      <c r="M31" s="431">
        <f t="shared" ref="M31:V31" si="35">SUM(M15:M30)</f>
        <v>1478</v>
      </c>
      <c r="N31" s="431">
        <f t="shared" si="35"/>
        <v>1552</v>
      </c>
      <c r="O31" s="402">
        <f t="shared" si="35"/>
        <v>3030</v>
      </c>
      <c r="P31" s="431">
        <f t="shared" si="35"/>
        <v>1578</v>
      </c>
      <c r="Q31" s="431">
        <f t="shared" si="35"/>
        <v>1615</v>
      </c>
      <c r="R31" s="402">
        <f t="shared" si="35"/>
        <v>3193</v>
      </c>
      <c r="S31" s="431">
        <f t="shared" si="35"/>
        <v>2693</v>
      </c>
      <c r="T31" s="403">
        <f t="shared" si="35"/>
        <v>4.5410054617016398</v>
      </c>
      <c r="U31" s="432">
        <f t="shared" si="35"/>
        <v>3167</v>
      </c>
      <c r="V31" s="402">
        <f t="shared" si="35"/>
        <v>5.6058436447986733</v>
      </c>
      <c r="W31" s="433">
        <f t="shared" si="8"/>
        <v>5860</v>
      </c>
      <c r="X31" s="434">
        <f>W31/F31*100</f>
        <v>25.515980144561524</v>
      </c>
      <c r="Y31" s="431">
        <f>SUM(Y15:Y30)</f>
        <v>3076</v>
      </c>
      <c r="Z31" s="431">
        <f>SUM(Z15:Z30)</f>
        <v>3165</v>
      </c>
      <c r="AA31" s="402">
        <f t="shared" si="10"/>
        <v>6241</v>
      </c>
      <c r="AB31" s="431">
        <f>SUM(AB15:AB30)</f>
        <v>3247</v>
      </c>
      <c r="AC31" s="431">
        <f>SUM(AC15:AC30)</f>
        <v>3300</v>
      </c>
      <c r="AD31" s="402">
        <f t="shared" si="11"/>
        <v>6547</v>
      </c>
      <c r="AE31" s="431">
        <f>SUM(AE15:AE30)</f>
        <v>6323</v>
      </c>
      <c r="AF31" s="653">
        <f>SUM(AF15:AF30)</f>
        <v>15.298287832128686</v>
      </c>
      <c r="AG31" s="431">
        <f>SUM(AG15:AG30)</f>
        <v>6465</v>
      </c>
      <c r="AH31" s="653">
        <f>SUM(AH15:AH30)</f>
        <v>1639.7698653690443</v>
      </c>
      <c r="AI31" s="431">
        <f>SUM(AI15:AI30)</f>
        <v>12788</v>
      </c>
      <c r="AJ31" s="402">
        <f t="shared" si="17"/>
        <v>80.24598393574297</v>
      </c>
      <c r="AK31" s="431">
        <f t="shared" ref="AK31:AU31" si="36">SUM(AK15:AK30)</f>
        <v>1153</v>
      </c>
      <c r="AL31" s="431">
        <f t="shared" si="36"/>
        <v>1168</v>
      </c>
      <c r="AM31" s="402">
        <f t="shared" si="36"/>
        <v>2321</v>
      </c>
      <c r="AN31" s="431">
        <f t="shared" si="36"/>
        <v>1195</v>
      </c>
      <c r="AO31" s="431">
        <f t="shared" si="36"/>
        <v>1186</v>
      </c>
      <c r="AP31" s="402">
        <f t="shared" si="36"/>
        <v>2381</v>
      </c>
      <c r="AQ31" s="431">
        <f t="shared" si="36"/>
        <v>2348</v>
      </c>
      <c r="AR31" s="402">
        <f t="shared" si="36"/>
        <v>17.459320560179158</v>
      </c>
      <c r="AS31" s="431">
        <f t="shared" si="36"/>
        <v>2354</v>
      </c>
      <c r="AT31" s="431">
        <f t="shared" si="36"/>
        <v>17.94207726344932</v>
      </c>
      <c r="AU31" s="431">
        <f t="shared" si="36"/>
        <v>4702</v>
      </c>
      <c r="AV31" s="402">
        <f t="shared" si="25"/>
        <v>88.901493666099455</v>
      </c>
      <c r="AW31" s="431">
        <f>SUM(AW15:AW30)</f>
        <v>2014</v>
      </c>
      <c r="AX31" s="431">
        <f>SUM(AX15:AX30)</f>
        <v>2105</v>
      </c>
      <c r="AY31" s="831">
        <f t="shared" si="26"/>
        <v>4119</v>
      </c>
      <c r="AZ31" s="435">
        <f>AY31/(F31+I31+L31)*100</f>
        <v>9.3209024461994527</v>
      </c>
      <c r="BA31" s="431">
        <f>SUM(BA15:BA30)</f>
        <v>2159</v>
      </c>
      <c r="BB31" s="431">
        <f>SUM(BB15:BB30)</f>
        <v>2294</v>
      </c>
      <c r="BC31" s="830">
        <f t="shared" si="27"/>
        <v>4453</v>
      </c>
      <c r="BD31" s="663">
        <f>SUM(BD15:BD30)</f>
        <v>2.0107231448521508</v>
      </c>
      <c r="BE31" s="433">
        <f>SUM(BE15:BE30)</f>
        <v>1703</v>
      </c>
      <c r="BF31" s="433">
        <f>SUM(BF15:BF30)</f>
        <v>1748</v>
      </c>
      <c r="BG31" s="830">
        <f t="shared" si="29"/>
        <v>3451</v>
      </c>
      <c r="BH31" s="431"/>
      <c r="BI31" s="431">
        <f>SUM(BI15:BI30)</f>
        <v>314</v>
      </c>
      <c r="BJ31" s="431">
        <f>SUM(BJ15:BJ30)</f>
        <v>343</v>
      </c>
      <c r="BK31" s="829">
        <f t="shared" si="30"/>
        <v>657</v>
      </c>
      <c r="BL31" s="431">
        <f>SUM(BL15:BL30)</f>
        <v>4.045876600834758E-2</v>
      </c>
      <c r="BM31" s="431">
        <f>SUM(BM15:BM30)</f>
        <v>51</v>
      </c>
      <c r="BN31" s="431">
        <f>SUM(BN15:BN30)</f>
        <v>57</v>
      </c>
      <c r="BO31" s="829">
        <f t="shared" si="31"/>
        <v>108</v>
      </c>
      <c r="BP31" s="431"/>
      <c r="BQ31" s="430">
        <f>SUM(BQ15:BQ30)</f>
        <v>54</v>
      </c>
      <c r="BR31" s="430">
        <f>SUM(BR15:BR30)</f>
        <v>54</v>
      </c>
      <c r="BS31" s="430">
        <f>SUM(BS15:BS30)</f>
        <v>25</v>
      </c>
      <c r="BT31" s="406">
        <f t="shared" si="32"/>
        <v>5.6572605281618428E-2</v>
      </c>
      <c r="BU31" s="506">
        <f>SUM(BU15:BU30)</f>
        <v>0</v>
      </c>
      <c r="BV31" s="506">
        <f>SUM(BV15:BV30)</f>
        <v>50</v>
      </c>
      <c r="BW31" s="506">
        <f>SUM(BW15:BW30)</f>
        <v>0</v>
      </c>
      <c r="BX31" s="506">
        <f>SUM(BX15:BX30)</f>
        <v>0</v>
      </c>
      <c r="BY31" s="400">
        <f>SUM(BY15:BY30)</f>
        <v>50</v>
      </c>
      <c r="BZ31" s="436"/>
      <c r="CA31" s="402">
        <v>1</v>
      </c>
      <c r="CB31" s="436">
        <f t="shared" ref="CB31:CG31" si="37">SUM(CB15:CB30)</f>
        <v>13</v>
      </c>
      <c r="CC31" s="436">
        <f t="shared" si="37"/>
        <v>14</v>
      </c>
      <c r="CD31" s="436">
        <f t="shared" si="37"/>
        <v>0</v>
      </c>
      <c r="CE31" s="436">
        <f t="shared" si="37"/>
        <v>1</v>
      </c>
      <c r="CF31" s="436">
        <f t="shared" si="37"/>
        <v>0</v>
      </c>
      <c r="CG31" s="436">
        <f t="shared" si="37"/>
        <v>2</v>
      </c>
      <c r="CH31" s="400">
        <v>0</v>
      </c>
      <c r="CI31" s="436">
        <f>SUM(CI15:CI30)</f>
        <v>1</v>
      </c>
      <c r="CJ31" s="436"/>
      <c r="CK31" s="436">
        <f>SUM(CK15:CK30)</f>
        <v>16</v>
      </c>
      <c r="CL31" s="400"/>
      <c r="CM31" s="437">
        <f>SUM(CM15:CM30)</f>
        <v>1</v>
      </c>
      <c r="CN31" s="437"/>
      <c r="CO31" s="437">
        <f>SUM(CO15:CO30)</f>
        <v>3</v>
      </c>
      <c r="CP31" s="437"/>
    </row>
    <row r="32" spans="1:94">
      <c r="A32" s="664"/>
      <c r="B32" s="665" t="s">
        <v>395</v>
      </c>
      <c r="BC32" s="664"/>
      <c r="BD32" s="665" t="s">
        <v>395</v>
      </c>
    </row>
    <row r="33" spans="1:77" ht="15.75" customHeight="1">
      <c r="A33" s="667"/>
      <c r="B33" s="665" t="s">
        <v>396</v>
      </c>
      <c r="BC33" s="667"/>
      <c r="BD33" s="665" t="s">
        <v>396</v>
      </c>
    </row>
    <row r="34" spans="1:77">
      <c r="A34" s="668"/>
      <c r="C34" s="1314" t="s">
        <v>397</v>
      </c>
      <c r="D34" s="1314"/>
      <c r="E34" s="1314"/>
      <c r="F34" s="1314"/>
      <c r="G34" s="1314"/>
      <c r="H34" s="670"/>
      <c r="I34" s="670"/>
      <c r="J34" s="670"/>
      <c r="K34" s="670"/>
      <c r="L34" s="668"/>
      <c r="M34" s="668"/>
      <c r="N34" s="668"/>
      <c r="O34" s="668"/>
      <c r="P34" s="668"/>
      <c r="Q34" s="668"/>
      <c r="R34" s="668"/>
      <c r="S34" s="668"/>
      <c r="T34" s="668"/>
      <c r="U34" s="668"/>
      <c r="V34" s="668"/>
      <c r="W34" s="668"/>
      <c r="X34" s="668"/>
      <c r="Y34" s="668"/>
      <c r="Z34" s="668"/>
      <c r="AA34" s="668"/>
      <c r="AB34" s="668"/>
      <c r="AC34" s="668"/>
      <c r="AD34" s="668"/>
      <c r="AE34" s="668"/>
      <c r="AF34" s="668"/>
      <c r="AG34" s="668"/>
      <c r="AH34" s="668"/>
      <c r="AI34" s="668"/>
      <c r="AJ34" s="668"/>
      <c r="AK34" s="668"/>
      <c r="AL34" s="668"/>
      <c r="AM34" s="668"/>
      <c r="AN34" s="668"/>
      <c r="AO34" s="668"/>
      <c r="AP34" s="668"/>
      <c r="AQ34" s="668"/>
      <c r="AR34" s="668"/>
      <c r="AS34" s="668"/>
      <c r="AT34" s="668"/>
      <c r="AU34" s="668"/>
      <c r="AV34" s="668"/>
      <c r="AW34" s="668"/>
      <c r="AX34" s="668"/>
      <c r="AY34" s="668"/>
      <c r="AZ34" s="668"/>
      <c r="BA34" s="668"/>
      <c r="BB34" s="668"/>
      <c r="BC34" s="668"/>
      <c r="BD34" s="668"/>
      <c r="BE34" s="668"/>
      <c r="BF34" s="668"/>
      <c r="BG34" s="668"/>
      <c r="BH34" s="668"/>
      <c r="BI34" s="668"/>
      <c r="BJ34" s="668"/>
      <c r="BK34" s="668"/>
      <c r="BL34" s="668"/>
      <c r="BM34" s="668"/>
      <c r="BN34" s="668"/>
      <c r="BO34" s="668"/>
      <c r="BP34" s="668"/>
      <c r="BQ34" s="668"/>
      <c r="BR34" s="671"/>
      <c r="BS34" s="671"/>
      <c r="BT34" s="671"/>
      <c r="BU34" s="668"/>
      <c r="BV34" s="668"/>
    </row>
    <row r="35" spans="1:77" ht="15.75" customHeight="1">
      <c r="A35" s="668"/>
      <c r="C35" s="1314" t="s">
        <v>462</v>
      </c>
      <c r="D35" s="1314"/>
      <c r="E35" s="1314"/>
      <c r="F35" s="1314"/>
      <c r="G35" s="1314"/>
      <c r="H35" s="670"/>
      <c r="I35" s="670"/>
      <c r="J35" s="670"/>
      <c r="K35" s="670"/>
      <c r="L35" s="668"/>
      <c r="M35" s="668"/>
      <c r="N35" s="668"/>
      <c r="O35" s="668"/>
      <c r="P35" s="668"/>
      <c r="Q35" s="668"/>
      <c r="R35" s="668"/>
      <c r="S35" s="668"/>
      <c r="T35" s="668"/>
      <c r="U35" s="668"/>
      <c r="V35" s="668"/>
      <c r="W35" s="668"/>
      <c r="X35" s="668"/>
      <c r="Y35" s="668"/>
      <c r="Z35" s="668"/>
      <c r="AA35" s="668"/>
      <c r="AB35" s="668"/>
      <c r="AC35" s="668"/>
      <c r="AD35" s="668"/>
      <c r="AE35" s="668"/>
      <c r="AF35" s="668"/>
      <c r="AG35" s="668"/>
      <c r="AH35" s="668"/>
      <c r="AI35" s="668"/>
      <c r="AJ35" s="668"/>
      <c r="AK35" s="668"/>
      <c r="AL35" s="668"/>
      <c r="AM35" s="668"/>
      <c r="AN35" s="668"/>
      <c r="AO35" s="668"/>
      <c r="AP35" s="668"/>
      <c r="AQ35" s="668"/>
      <c r="AR35" s="668"/>
      <c r="AS35" s="668"/>
      <c r="AT35" s="672"/>
      <c r="AU35" s="672"/>
      <c r="AV35" s="668"/>
      <c r="AW35" s="668"/>
      <c r="AX35" s="668"/>
      <c r="AY35" s="668"/>
      <c r="AZ35" s="668">
        <f>AY31+BC31+BK31</f>
        <v>9229</v>
      </c>
      <c r="BA35" s="668"/>
      <c r="BB35" s="666"/>
      <c r="BC35" s="666"/>
      <c r="BK35" s="673"/>
      <c r="BL35" s="666"/>
      <c r="BQ35" s="1324" t="s">
        <v>398</v>
      </c>
      <c r="BR35" s="1324"/>
      <c r="BS35" s="1324"/>
      <c r="BT35" s="1324"/>
      <c r="BU35" s="1324"/>
      <c r="BV35" s="1324"/>
      <c r="BW35" s="1324"/>
      <c r="BX35" s="1324"/>
      <c r="BY35" s="1324"/>
    </row>
    <row r="36" spans="1:77">
      <c r="A36" s="668"/>
      <c r="C36" s="1314" t="s">
        <v>463</v>
      </c>
      <c r="D36" s="1314"/>
      <c r="E36" s="1314"/>
      <c r="F36" s="1314"/>
      <c r="G36" s="1314"/>
      <c r="H36" s="670"/>
      <c r="I36" s="670"/>
      <c r="J36" s="670"/>
      <c r="K36" s="670"/>
      <c r="L36" s="668"/>
      <c r="M36" s="668"/>
      <c r="N36" s="668"/>
      <c r="O36" s="668"/>
      <c r="P36" s="668"/>
      <c r="Q36" s="668"/>
      <c r="R36" s="668"/>
      <c r="S36" s="668"/>
      <c r="T36" s="668"/>
      <c r="U36" s="668"/>
      <c r="V36" s="668"/>
      <c r="W36" s="668"/>
      <c r="X36" s="668"/>
      <c r="Y36" s="668"/>
      <c r="Z36" s="668"/>
      <c r="AA36" s="668"/>
      <c r="AB36" s="668"/>
      <c r="AC36" s="668"/>
      <c r="AD36" s="668"/>
      <c r="AE36" s="668"/>
      <c r="AF36" s="668"/>
      <c r="AG36" s="668"/>
      <c r="AH36" s="668"/>
      <c r="AI36" s="668"/>
      <c r="AJ36" s="668"/>
      <c r="AK36" s="668"/>
      <c r="AL36" s="668"/>
      <c r="AM36" s="668"/>
      <c r="AN36" s="668"/>
      <c r="AO36" s="668"/>
      <c r="AP36" s="668"/>
      <c r="AQ36" s="668"/>
      <c r="AR36" s="668"/>
      <c r="AS36" s="668"/>
      <c r="AT36" s="672"/>
      <c r="AU36" s="672"/>
      <c r="AV36" s="668"/>
      <c r="AW36" s="668"/>
      <c r="AX36" s="668"/>
      <c r="AY36" s="668"/>
      <c r="AZ36" s="668"/>
      <c r="BA36" s="668"/>
      <c r="BB36" s="666"/>
      <c r="BC36" s="666"/>
      <c r="BK36" s="673"/>
      <c r="BL36" s="666"/>
      <c r="BQ36" s="674"/>
      <c r="BR36" s="674"/>
      <c r="BS36" s="674"/>
      <c r="BT36" s="674"/>
      <c r="BU36" s="674"/>
      <c r="BV36" s="674"/>
      <c r="BW36" s="674"/>
      <c r="BX36" s="674"/>
      <c r="BY36" s="674"/>
    </row>
    <row r="37" spans="1:77">
      <c r="A37" s="668"/>
      <c r="C37" s="669"/>
      <c r="D37" s="669"/>
      <c r="E37" s="669"/>
      <c r="F37" s="669"/>
      <c r="G37" s="669"/>
      <c r="H37" s="670"/>
      <c r="I37" s="670"/>
      <c r="J37" s="670"/>
      <c r="K37" s="670"/>
      <c r="L37" s="668"/>
      <c r="M37" s="668"/>
      <c r="N37" s="668"/>
      <c r="O37" s="668"/>
      <c r="P37" s="668"/>
      <c r="Q37" s="668"/>
      <c r="R37" s="668"/>
      <c r="S37" s="668"/>
      <c r="T37" s="668"/>
      <c r="U37" s="668"/>
      <c r="V37" s="668"/>
      <c r="W37" s="668"/>
      <c r="X37" s="668"/>
      <c r="Y37" s="668"/>
      <c r="Z37" s="668"/>
      <c r="AA37" s="668"/>
      <c r="AB37" s="668"/>
      <c r="AC37" s="668"/>
      <c r="AD37" s="668"/>
      <c r="AE37" s="668"/>
      <c r="AF37" s="668"/>
      <c r="AG37" s="668"/>
      <c r="AH37" s="668"/>
      <c r="AI37" s="668"/>
      <c r="AJ37" s="668"/>
      <c r="AK37" s="668"/>
      <c r="AL37" s="668"/>
      <c r="AM37" s="668"/>
      <c r="AN37" s="668"/>
      <c r="AO37" s="668"/>
      <c r="AP37" s="668"/>
      <c r="AQ37" s="668"/>
      <c r="AR37" s="668"/>
      <c r="AS37" s="668"/>
      <c r="AT37" s="672"/>
      <c r="AU37" s="672"/>
      <c r="AV37" s="668"/>
      <c r="AW37" s="668"/>
      <c r="AX37" s="668"/>
      <c r="AY37" s="668"/>
      <c r="AZ37" s="668"/>
      <c r="BA37" s="668"/>
      <c r="BB37" s="666"/>
      <c r="BC37" s="666"/>
      <c r="BK37" s="673"/>
      <c r="BL37" s="666"/>
      <c r="BQ37" s="674"/>
      <c r="BR37" s="674"/>
      <c r="BS37" s="674"/>
      <c r="BT37" s="674"/>
      <c r="BU37" s="674"/>
      <c r="BV37" s="674"/>
      <c r="BW37" s="674"/>
      <c r="BX37" s="674"/>
      <c r="BY37" s="674"/>
    </row>
    <row r="38" spans="1:77">
      <c r="A38" s="1359"/>
      <c r="B38" s="1359"/>
      <c r="C38" s="1359"/>
      <c r="D38" s="1359"/>
      <c r="E38" s="1359"/>
      <c r="F38" s="668"/>
      <c r="G38" s="668"/>
      <c r="H38" s="668"/>
      <c r="I38" s="668"/>
      <c r="J38" s="668"/>
      <c r="K38" s="668"/>
      <c r="L38" s="668"/>
      <c r="M38" s="668"/>
      <c r="N38" s="668"/>
      <c r="O38" s="668"/>
      <c r="P38" s="668"/>
      <c r="Q38" s="668"/>
      <c r="R38" s="668"/>
      <c r="S38" s="668"/>
      <c r="T38" s="668"/>
      <c r="U38" s="668"/>
      <c r="V38" s="668"/>
      <c r="W38" s="668"/>
      <c r="X38" s="668"/>
      <c r="Y38" s="668"/>
      <c r="Z38" s="668"/>
      <c r="AA38" s="668"/>
      <c r="AB38" s="668"/>
      <c r="AC38" s="668"/>
      <c r="AD38" s="668"/>
      <c r="AE38" s="668"/>
      <c r="AF38" s="668"/>
      <c r="AG38" s="668"/>
      <c r="AH38" s="668"/>
      <c r="AI38" s="668"/>
      <c r="AJ38" s="668"/>
      <c r="AK38" s="668"/>
      <c r="AL38" s="668"/>
      <c r="AM38" s="668"/>
      <c r="AN38" s="668"/>
      <c r="AO38" s="668"/>
      <c r="AP38" s="668"/>
      <c r="AQ38" s="668"/>
      <c r="AR38" s="668"/>
      <c r="AS38" s="668"/>
      <c r="AT38" s="671"/>
      <c r="AU38" s="671"/>
      <c r="AV38" s="668"/>
      <c r="AW38" s="668"/>
      <c r="AX38" s="668"/>
      <c r="AY38" s="668"/>
      <c r="AZ38" s="668"/>
      <c r="BA38" s="668"/>
      <c r="BB38" s="666"/>
      <c r="BC38" s="666"/>
      <c r="BK38" s="673"/>
      <c r="BL38" s="666"/>
      <c r="BQ38" s="668"/>
      <c r="BR38" s="668"/>
      <c r="BS38" s="668"/>
      <c r="BT38" s="668"/>
      <c r="BU38" s="668"/>
      <c r="BV38" s="668"/>
      <c r="BW38" s="668"/>
      <c r="BX38" s="668"/>
      <c r="BY38" s="668"/>
    </row>
    <row r="39" spans="1:77">
      <c r="A39" s="672"/>
      <c r="B39" s="672"/>
      <c r="C39" s="672"/>
      <c r="D39" s="672"/>
      <c r="E39" s="672"/>
      <c r="F39" s="672"/>
      <c r="G39" s="672"/>
      <c r="H39" s="672"/>
      <c r="I39" s="672"/>
      <c r="J39" s="672"/>
      <c r="K39" s="672"/>
      <c r="L39" s="672"/>
      <c r="M39" s="672"/>
      <c r="N39" s="672"/>
      <c r="O39" s="672"/>
      <c r="P39" s="672"/>
      <c r="Q39" s="672"/>
      <c r="R39" s="672"/>
      <c r="S39" s="672"/>
      <c r="T39" s="672"/>
      <c r="U39" s="672"/>
      <c r="V39" s="672"/>
      <c r="W39" s="672"/>
      <c r="X39" s="672"/>
      <c r="Y39" s="672"/>
      <c r="Z39" s="672"/>
      <c r="AA39" s="672"/>
      <c r="AB39" s="672"/>
      <c r="AC39" s="672"/>
      <c r="AD39" s="672"/>
      <c r="AE39" s="672"/>
      <c r="AF39" s="668"/>
      <c r="AG39" s="668"/>
      <c r="AH39" s="668"/>
      <c r="AI39" s="668"/>
      <c r="AJ39" s="668"/>
      <c r="AK39" s="668"/>
      <c r="AL39" s="668"/>
      <c r="AM39" s="668"/>
      <c r="AN39" s="668"/>
      <c r="AO39" s="668"/>
      <c r="AP39" s="668"/>
      <c r="AQ39" s="668"/>
      <c r="AR39" s="668"/>
      <c r="AS39" s="668"/>
      <c r="AT39" s="672"/>
      <c r="AU39" s="672"/>
      <c r="AV39" s="668"/>
      <c r="AW39" s="668"/>
      <c r="AX39" s="668"/>
      <c r="AY39" s="668"/>
      <c r="AZ39" s="668"/>
      <c r="BA39" s="668"/>
      <c r="BB39" s="666"/>
      <c r="BC39" s="666"/>
      <c r="BK39" s="673"/>
      <c r="BL39" s="666"/>
      <c r="BQ39" s="672"/>
      <c r="BR39" s="672"/>
      <c r="BS39" s="672"/>
      <c r="BT39" s="672"/>
      <c r="BU39" s="672"/>
      <c r="BV39" s="672"/>
      <c r="BW39" s="672"/>
      <c r="BX39" s="672"/>
      <c r="BY39" s="672"/>
    </row>
    <row r="40" spans="1:77">
      <c r="A40" s="668"/>
      <c r="B40" s="668"/>
      <c r="C40" s="1358" t="s">
        <v>495</v>
      </c>
      <c r="D40" s="1358"/>
      <c r="E40" s="1358"/>
      <c r="F40" s="1358"/>
      <c r="G40" s="1358"/>
      <c r="H40" s="669"/>
      <c r="I40" s="668"/>
      <c r="J40" s="668"/>
      <c r="K40" s="668"/>
      <c r="L40" s="668"/>
      <c r="M40" s="668"/>
      <c r="N40" s="668"/>
      <c r="O40" s="668"/>
      <c r="P40" s="671"/>
      <c r="Q40" s="668"/>
      <c r="R40" s="668"/>
      <c r="S40" s="668"/>
      <c r="T40" s="668"/>
      <c r="U40" s="668"/>
      <c r="V40" s="668"/>
      <c r="W40" s="668"/>
      <c r="X40" s="668"/>
      <c r="Y40" s="668"/>
      <c r="Z40" s="668"/>
      <c r="AA40" s="668"/>
      <c r="AB40" s="668"/>
      <c r="AC40" s="668"/>
      <c r="AD40" s="668"/>
      <c r="AE40" s="668"/>
      <c r="AF40" s="668"/>
      <c r="AG40" s="668"/>
      <c r="AH40" s="668"/>
      <c r="AI40" s="668"/>
      <c r="AJ40" s="668"/>
      <c r="AK40" s="668"/>
      <c r="AL40" s="668"/>
      <c r="AM40" s="668"/>
      <c r="AN40" s="668"/>
      <c r="AO40" s="668"/>
      <c r="AP40" s="668"/>
      <c r="AQ40" s="668"/>
      <c r="AR40" s="668"/>
      <c r="AS40" s="668"/>
      <c r="AT40" s="668"/>
      <c r="AU40" s="668"/>
      <c r="AV40" s="668"/>
      <c r="AW40" s="668"/>
      <c r="AX40" s="668"/>
      <c r="AY40" s="668"/>
      <c r="AZ40" s="668"/>
      <c r="BA40" s="668"/>
      <c r="BB40" s="666"/>
      <c r="BC40" s="666"/>
      <c r="BK40" s="673"/>
      <c r="BL40" s="666"/>
      <c r="BQ40" s="1314" t="s">
        <v>492</v>
      </c>
      <c r="BR40" s="1314"/>
      <c r="BS40" s="1314"/>
      <c r="BT40" s="1314"/>
      <c r="BU40" s="1314"/>
      <c r="BV40" s="1314"/>
      <c r="BW40" s="1314"/>
      <c r="BX40" s="1314"/>
      <c r="BY40" s="1314"/>
    </row>
    <row r="41" spans="1:77">
      <c r="A41" s="668"/>
      <c r="B41" s="668"/>
      <c r="C41" s="1314" t="s">
        <v>496</v>
      </c>
      <c r="D41" s="1314"/>
      <c r="E41" s="1314"/>
      <c r="F41" s="1314"/>
      <c r="G41" s="1314"/>
      <c r="H41" s="668"/>
      <c r="I41" s="668"/>
      <c r="J41" s="668"/>
      <c r="K41" s="668"/>
      <c r="L41" s="668"/>
      <c r="M41" s="668"/>
      <c r="N41" s="668"/>
      <c r="O41" s="668"/>
      <c r="P41" s="668"/>
      <c r="Q41" s="668"/>
      <c r="R41" s="668"/>
      <c r="S41" s="668"/>
      <c r="T41" s="668"/>
      <c r="U41" s="668"/>
      <c r="V41" s="668"/>
      <c r="W41" s="668"/>
      <c r="X41" s="668"/>
      <c r="Y41" s="668"/>
      <c r="Z41" s="668"/>
      <c r="AA41" s="668"/>
      <c r="AB41" s="668"/>
      <c r="AC41" s="668"/>
      <c r="AD41" s="668"/>
      <c r="AE41" s="668"/>
      <c r="AF41" s="668"/>
      <c r="AG41" s="668"/>
      <c r="AH41" s="668"/>
      <c r="AI41" s="668"/>
      <c r="AJ41" s="668"/>
      <c r="AK41" s="668"/>
      <c r="AL41" s="668"/>
      <c r="AM41" s="668"/>
      <c r="AN41" s="668"/>
      <c r="AO41" s="668"/>
      <c r="AP41" s="668"/>
      <c r="AQ41" s="668"/>
      <c r="AR41" s="668"/>
      <c r="AS41" s="668"/>
      <c r="AT41" s="668"/>
      <c r="AU41" s="668"/>
      <c r="AV41" s="668"/>
      <c r="AW41" s="668"/>
      <c r="AX41" s="668"/>
      <c r="AY41" s="668"/>
      <c r="AZ41" s="668"/>
      <c r="BA41" s="668"/>
      <c r="BB41" s="666"/>
      <c r="BC41" s="666"/>
      <c r="BK41" s="673"/>
      <c r="BL41" s="666"/>
      <c r="BQ41" s="668"/>
      <c r="BR41" s="668"/>
      <c r="BS41" s="668"/>
      <c r="BT41" s="668"/>
      <c r="BU41" s="668"/>
      <c r="BV41" s="668"/>
      <c r="BW41" s="668"/>
      <c r="BX41" s="668"/>
      <c r="BY41" s="668"/>
    </row>
    <row r="42" spans="1:77">
      <c r="BT42" s="683"/>
      <c r="BU42" s="684"/>
      <c r="BV42" s="684"/>
      <c r="BW42" s="684"/>
      <c r="BX42" s="684"/>
    </row>
    <row r="43" spans="1:77">
      <c r="BT43" s="1314"/>
      <c r="BU43" s="1314"/>
      <c r="BV43" s="1314"/>
      <c r="BW43" s="1314"/>
      <c r="BX43" s="1314"/>
    </row>
  </sheetData>
  <mergeCells count="108">
    <mergeCell ref="C40:G40"/>
    <mergeCell ref="AG12:AH12"/>
    <mergeCell ref="BT43:BX43"/>
    <mergeCell ref="A38:B38"/>
    <mergeCell ref="Y11:AA11"/>
    <mergeCell ref="C34:G34"/>
    <mergeCell ref="M11:O11"/>
    <mergeCell ref="P11:R11"/>
    <mergeCell ref="S11:X11"/>
    <mergeCell ref="E12:E13"/>
    <mergeCell ref="BH11:BH13"/>
    <mergeCell ref="AZ11:AZ13"/>
    <mergeCell ref="D12:D13"/>
    <mergeCell ref="BE11:BG11"/>
    <mergeCell ref="AS12:AT12"/>
    <mergeCell ref="C38:E38"/>
    <mergeCell ref="U12:V12"/>
    <mergeCell ref="K12:K13"/>
    <mergeCell ref="L12:L13"/>
    <mergeCell ref="J12:J13"/>
    <mergeCell ref="BS12:BS13"/>
    <mergeCell ref="C41:G41"/>
    <mergeCell ref="C35:G35"/>
    <mergeCell ref="BR12:BR13"/>
    <mergeCell ref="BQ12:BQ13"/>
    <mergeCell ref="BL11:BL13"/>
    <mergeCell ref="BC12:BC13"/>
    <mergeCell ref="AY12:AY13"/>
    <mergeCell ref="BA12:BA13"/>
    <mergeCell ref="AI12:AJ12"/>
    <mergeCell ref="AQ12:AR12"/>
    <mergeCell ref="AQ11:AV11"/>
    <mergeCell ref="AN11:AP11"/>
    <mergeCell ref="BA11:BC11"/>
    <mergeCell ref="BI11:BK11"/>
    <mergeCell ref="BI12:BI13"/>
    <mergeCell ref="C36:G36"/>
    <mergeCell ref="BQ35:BY35"/>
    <mergeCell ref="CO10:CP12"/>
    <mergeCell ref="CM9:CP9"/>
    <mergeCell ref="BX11:BX12"/>
    <mergeCell ref="CM8:CP8"/>
    <mergeCell ref="BV11:BV12"/>
    <mergeCell ref="CA10:CA13"/>
    <mergeCell ref="BZ9:BZ13"/>
    <mergeCell ref="CM10:CN12"/>
    <mergeCell ref="CE11:CF12"/>
    <mergeCell ref="CC11:CC12"/>
    <mergeCell ref="BU8:CL8"/>
    <mergeCell ref="CD11:CD12"/>
    <mergeCell ref="CG10:CH12"/>
    <mergeCell ref="CB11:CB12"/>
    <mergeCell ref="CK10:CL12"/>
    <mergeCell ref="CI10:CJ12"/>
    <mergeCell ref="BY11:BY12"/>
    <mergeCell ref="BU9:BY10"/>
    <mergeCell ref="BW11:BW12"/>
    <mergeCell ref="J9:L10"/>
    <mergeCell ref="BB12:BB13"/>
    <mergeCell ref="AW12:AW13"/>
    <mergeCell ref="M9:AV9"/>
    <mergeCell ref="CA9:CL9"/>
    <mergeCell ref="BU11:BU12"/>
    <mergeCell ref="CB10:CF10"/>
    <mergeCell ref="BQ40:BY40"/>
    <mergeCell ref="AE11:AJ11"/>
    <mergeCell ref="BM11:BO11"/>
    <mergeCell ref="BP11:BP13"/>
    <mergeCell ref="BM12:BM13"/>
    <mergeCell ref="BN12:BN13"/>
    <mergeCell ref="BK12:BK13"/>
    <mergeCell ref="AU12:AV12"/>
    <mergeCell ref="AW11:AY11"/>
    <mergeCell ref="BO12:BO13"/>
    <mergeCell ref="BQ11:BS11"/>
    <mergeCell ref="BQ9:BT10"/>
    <mergeCell ref="AK10:AV10"/>
    <mergeCell ref="AW10:AZ10"/>
    <mergeCell ref="BA10:BD10"/>
    <mergeCell ref="BE10:BH10"/>
    <mergeCell ref="AW9:BP9"/>
    <mergeCell ref="BI10:BL10"/>
    <mergeCell ref="BM10:BP10"/>
    <mergeCell ref="BT11:BT13"/>
    <mergeCell ref="A8:A13"/>
    <mergeCell ref="B8:B13"/>
    <mergeCell ref="C8:C13"/>
    <mergeCell ref="S12:T12"/>
    <mergeCell ref="AE12:AF12"/>
    <mergeCell ref="I12:I13"/>
    <mergeCell ref="H12:H13"/>
    <mergeCell ref="F12:F13"/>
    <mergeCell ref="M8:BL8"/>
    <mergeCell ref="AX12:AX13"/>
    <mergeCell ref="D9:F10"/>
    <mergeCell ref="M10:X10"/>
    <mergeCell ref="Y10:AJ10"/>
    <mergeCell ref="G9:I10"/>
    <mergeCell ref="W12:X12"/>
    <mergeCell ref="BD11:BD13"/>
    <mergeCell ref="AK11:AM11"/>
    <mergeCell ref="AB11:AD11"/>
    <mergeCell ref="D8:L8"/>
    <mergeCell ref="G12:G13"/>
    <mergeCell ref="BE12:BE13"/>
    <mergeCell ref="BF12:BF13"/>
    <mergeCell ref="BG12:BG13"/>
    <mergeCell ref="BJ12:BJ13"/>
  </mergeCells>
  <pageMargins left="0" right="0" top="0" bottom="1" header="0.3" footer="0.3"/>
  <pageSetup paperSize="5" scale="4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D100"/>
  <sheetViews>
    <sheetView workbookViewId="0">
      <selection activeCell="Q18" sqref="Q18"/>
    </sheetView>
  </sheetViews>
  <sheetFormatPr defaultColWidth="10" defaultRowHeight="14.4"/>
  <cols>
    <col min="1" max="1" width="12.5546875" customWidth="1"/>
    <col min="2" max="2" width="1.44140625" customWidth="1"/>
    <col min="3" max="3" width="21.33203125" customWidth="1"/>
    <col min="4" max="4" width="13.6640625" style="211" customWidth="1"/>
    <col min="5" max="5" width="12.88671875" style="211" customWidth="1"/>
    <col min="8" max="8" width="11" customWidth="1"/>
    <col min="9" max="9" width="11.88671875" customWidth="1"/>
    <col min="10" max="10" width="10.5546875" customWidth="1"/>
    <col min="11" max="11" width="11.44140625" customWidth="1"/>
    <col min="12" max="12" width="17" customWidth="1"/>
    <col min="13" max="13" width="29" customWidth="1"/>
    <col min="14" max="14" width="29.5546875" customWidth="1"/>
  </cols>
  <sheetData>
    <row r="1" spans="1:14" s="122" customFormat="1" ht="15.6">
      <c r="A1" s="136" t="s">
        <v>0</v>
      </c>
      <c r="B1" s="136" t="s">
        <v>1</v>
      </c>
      <c r="C1" s="136" t="s">
        <v>2</v>
      </c>
      <c r="D1" s="140"/>
      <c r="E1" s="212"/>
    </row>
    <row r="2" spans="1:14" s="122" customFormat="1" ht="15.6">
      <c r="A2" s="136" t="s">
        <v>159</v>
      </c>
      <c r="B2" s="136" t="s">
        <v>1</v>
      </c>
      <c r="C2" s="136" t="s">
        <v>160</v>
      </c>
      <c r="D2" s="140"/>
      <c r="E2" s="212"/>
    </row>
    <row r="3" spans="1:14" s="122" customFormat="1" ht="15.6">
      <c r="D3" s="140"/>
      <c r="E3" s="140"/>
    </row>
    <row r="4" spans="1:14" s="122" customFormat="1" ht="15.6">
      <c r="A4" s="136" t="s">
        <v>41</v>
      </c>
      <c r="D4" s="140"/>
      <c r="E4" s="140"/>
    </row>
    <row r="5" spans="1:14" s="122" customFormat="1" ht="21.75" customHeight="1">
      <c r="A5" s="213">
        <v>10</v>
      </c>
      <c r="B5" s="1362" t="s">
        <v>6</v>
      </c>
      <c r="C5" s="1363"/>
      <c r="D5" s="140"/>
      <c r="E5" s="140"/>
    </row>
    <row r="6" spans="1:14" s="122" customFormat="1" ht="54.75" customHeight="1">
      <c r="A6" s="1368" t="s">
        <v>7</v>
      </c>
      <c r="B6" s="1368" t="s">
        <v>6</v>
      </c>
      <c r="C6" s="1368"/>
      <c r="D6" s="1361" t="s">
        <v>9</v>
      </c>
      <c r="E6" s="1369" t="s">
        <v>42</v>
      </c>
      <c r="F6" s="1368" t="s">
        <v>14</v>
      </c>
      <c r="G6" s="1368"/>
      <c r="H6" s="1370" t="s">
        <v>45</v>
      </c>
      <c r="I6" s="1371"/>
      <c r="J6" s="1374" t="s">
        <v>47</v>
      </c>
      <c r="K6" s="1375"/>
      <c r="L6" s="1365" t="s">
        <v>161</v>
      </c>
      <c r="M6" s="1365" t="s">
        <v>122</v>
      </c>
      <c r="N6" s="1365" t="s">
        <v>162</v>
      </c>
    </row>
    <row r="7" spans="1:14" s="122" customFormat="1" ht="30.75" customHeight="1">
      <c r="A7" s="1368"/>
      <c r="B7" s="1368"/>
      <c r="C7" s="1368"/>
      <c r="D7" s="1361"/>
      <c r="E7" s="1369"/>
      <c r="F7" s="1368" t="s">
        <v>13</v>
      </c>
      <c r="G7" s="1368" t="s">
        <v>11</v>
      </c>
      <c r="H7" s="1376" t="s">
        <v>13</v>
      </c>
      <c r="I7" s="1372" t="s">
        <v>11</v>
      </c>
      <c r="J7" s="1368" t="s">
        <v>13</v>
      </c>
      <c r="K7" s="1368" t="s">
        <v>11</v>
      </c>
      <c r="L7" s="1366"/>
      <c r="M7" s="1366"/>
      <c r="N7" s="1366"/>
    </row>
    <row r="8" spans="1:14" s="122" customFormat="1" ht="15.75" customHeight="1">
      <c r="A8" s="1368"/>
      <c r="B8" s="1368"/>
      <c r="C8" s="1368"/>
      <c r="D8" s="1361"/>
      <c r="E8" s="1369"/>
      <c r="F8" s="1368"/>
      <c r="G8" s="1368"/>
      <c r="H8" s="1377"/>
      <c r="I8" s="1373"/>
      <c r="J8" s="1368"/>
      <c r="K8" s="1368"/>
      <c r="L8" s="1367"/>
      <c r="M8" s="1367"/>
      <c r="N8" s="1367"/>
    </row>
    <row r="9" spans="1:14" ht="24" customHeight="1">
      <c r="A9" s="214">
        <v>1</v>
      </c>
      <c r="B9" s="1364" t="s">
        <v>31</v>
      </c>
      <c r="C9" s="1364"/>
      <c r="D9" s="215">
        <v>3280</v>
      </c>
      <c r="E9" s="215">
        <v>3130</v>
      </c>
      <c r="F9" s="215">
        <v>2409</v>
      </c>
      <c r="G9" s="216">
        <f>F9/D9*100</f>
        <v>73.445121951219519</v>
      </c>
      <c r="H9" s="215">
        <v>1630</v>
      </c>
      <c r="I9" s="216">
        <f t="shared" ref="I9:I19" si="0">H9/E9*100</f>
        <v>52.076677316293932</v>
      </c>
      <c r="J9" s="217">
        <v>4</v>
      </c>
      <c r="K9" s="218">
        <f t="shared" ref="K9:K19" si="1">J9/E9*100</f>
        <v>0.12779552715654952</v>
      </c>
      <c r="L9" s="219">
        <v>7</v>
      </c>
      <c r="M9" s="219">
        <v>14</v>
      </c>
      <c r="N9" s="219">
        <v>13</v>
      </c>
    </row>
    <row r="10" spans="1:14" ht="24" customHeight="1">
      <c r="A10" s="214">
        <v>2</v>
      </c>
      <c r="B10" s="1364" t="s">
        <v>32</v>
      </c>
      <c r="C10" s="1364"/>
      <c r="D10" s="215">
        <v>5381</v>
      </c>
      <c r="E10" s="215">
        <v>5136</v>
      </c>
      <c r="F10" s="215">
        <v>4539</v>
      </c>
      <c r="G10" s="216">
        <f t="shared" ref="G10:G18" si="2">F10/D10*100</f>
        <v>84.352350864151646</v>
      </c>
      <c r="H10" s="215">
        <v>3869</v>
      </c>
      <c r="I10" s="216">
        <f t="shared" si="0"/>
        <v>75.3309968847352</v>
      </c>
      <c r="J10" s="215">
        <v>58</v>
      </c>
      <c r="K10" s="216">
        <f t="shared" si="1"/>
        <v>1.1292834890965731</v>
      </c>
      <c r="L10" s="220">
        <v>80</v>
      </c>
      <c r="M10" s="220">
        <v>21</v>
      </c>
      <c r="N10" s="220">
        <v>21</v>
      </c>
    </row>
    <row r="11" spans="1:14" ht="24" customHeight="1">
      <c r="A11" s="214">
        <v>3</v>
      </c>
      <c r="B11" s="1364" t="s">
        <v>33</v>
      </c>
      <c r="C11" s="1364"/>
      <c r="D11" s="215">
        <v>6574</v>
      </c>
      <c r="E11" s="215">
        <v>6276</v>
      </c>
      <c r="F11" s="215">
        <v>5616</v>
      </c>
      <c r="G11" s="216">
        <f t="shared" si="2"/>
        <v>85.427441435959835</v>
      </c>
      <c r="H11" s="215">
        <v>3325</v>
      </c>
      <c r="I11" s="216">
        <f t="shared" si="0"/>
        <v>52.979604843849579</v>
      </c>
      <c r="J11" s="215">
        <v>27</v>
      </c>
      <c r="K11" s="216">
        <f t="shared" si="1"/>
        <v>0.43021032504780116</v>
      </c>
      <c r="L11" s="220">
        <v>94</v>
      </c>
      <c r="M11" s="220">
        <v>22</v>
      </c>
      <c r="N11" s="220">
        <v>22</v>
      </c>
    </row>
    <row r="12" spans="1:14" s="28" customFormat="1" ht="24" customHeight="1">
      <c r="A12" s="221">
        <v>4</v>
      </c>
      <c r="B12" s="1378" t="s">
        <v>34</v>
      </c>
      <c r="C12" s="1378"/>
      <c r="D12" s="222">
        <v>2656</v>
      </c>
      <c r="E12" s="222">
        <v>2536</v>
      </c>
      <c r="F12" s="222">
        <v>2157</v>
      </c>
      <c r="G12" s="216">
        <f t="shared" si="2"/>
        <v>81.212349397590373</v>
      </c>
      <c r="H12" s="222">
        <v>167</v>
      </c>
      <c r="I12" s="223">
        <f t="shared" si="0"/>
        <v>6.5851735015772874</v>
      </c>
      <c r="J12" s="222">
        <v>36</v>
      </c>
      <c r="K12" s="223">
        <f t="shared" si="1"/>
        <v>1.4195583596214512</v>
      </c>
      <c r="L12" s="222">
        <v>13</v>
      </c>
      <c r="M12" s="222">
        <v>12</v>
      </c>
      <c r="N12" s="222">
        <v>12</v>
      </c>
    </row>
    <row r="13" spans="1:14" s="122" customFormat="1" ht="24" customHeight="1">
      <c r="A13" s="214">
        <v>5</v>
      </c>
      <c r="B13" s="1364" t="s">
        <v>35</v>
      </c>
      <c r="C13" s="1364"/>
      <c r="D13" s="215">
        <v>4110</v>
      </c>
      <c r="E13" s="215">
        <v>3923</v>
      </c>
      <c r="F13" s="215">
        <v>3417</v>
      </c>
      <c r="G13" s="216">
        <f t="shared" si="2"/>
        <v>83.138686131386862</v>
      </c>
      <c r="H13" s="215">
        <v>1100</v>
      </c>
      <c r="I13" s="216">
        <f t="shared" si="0"/>
        <v>28.039765485597755</v>
      </c>
      <c r="J13" s="215">
        <v>70</v>
      </c>
      <c r="K13" s="216">
        <f t="shared" si="1"/>
        <v>1.7843487127198572</v>
      </c>
      <c r="L13" s="220">
        <v>97</v>
      </c>
      <c r="M13" s="220">
        <v>22</v>
      </c>
      <c r="N13" s="220">
        <v>22</v>
      </c>
    </row>
    <row r="14" spans="1:14" ht="24" customHeight="1">
      <c r="A14" s="214">
        <v>6</v>
      </c>
      <c r="B14" s="1364" t="s">
        <v>36</v>
      </c>
      <c r="C14" s="1364"/>
      <c r="D14" s="215">
        <v>4424</v>
      </c>
      <c r="E14" s="215">
        <v>4251</v>
      </c>
      <c r="F14" s="215">
        <v>3394</v>
      </c>
      <c r="G14" s="216">
        <f t="shared" si="2"/>
        <v>76.717902350813745</v>
      </c>
      <c r="H14" s="215">
        <v>1811</v>
      </c>
      <c r="I14" s="216">
        <f t="shared" si="0"/>
        <v>42.601740766878379</v>
      </c>
      <c r="J14" s="215">
        <v>22</v>
      </c>
      <c r="K14" s="216">
        <f t="shared" si="1"/>
        <v>0.51752528816748999</v>
      </c>
      <c r="L14" s="220">
        <v>35</v>
      </c>
      <c r="M14" s="220">
        <v>17</v>
      </c>
      <c r="N14" s="220">
        <v>13</v>
      </c>
    </row>
    <row r="15" spans="1:14" ht="24" customHeight="1">
      <c r="A15" s="214">
        <v>7</v>
      </c>
      <c r="B15" s="1364" t="s">
        <v>37</v>
      </c>
      <c r="C15" s="1364"/>
      <c r="D15" s="215">
        <v>2233</v>
      </c>
      <c r="E15" s="215">
        <v>2131</v>
      </c>
      <c r="F15" s="215">
        <v>1797</v>
      </c>
      <c r="G15" s="216">
        <f t="shared" si="2"/>
        <v>80.474697716077031</v>
      </c>
      <c r="H15" s="215">
        <v>641</v>
      </c>
      <c r="I15" s="216">
        <f t="shared" si="0"/>
        <v>30.079774753636791</v>
      </c>
      <c r="J15" s="224" t="s">
        <v>148</v>
      </c>
      <c r="K15" s="216">
        <f t="shared" si="1"/>
        <v>0</v>
      </c>
      <c r="L15" s="220">
        <v>83</v>
      </c>
      <c r="M15" s="220">
        <v>20</v>
      </c>
      <c r="N15" s="220">
        <v>20</v>
      </c>
    </row>
    <row r="16" spans="1:14" ht="24" customHeight="1">
      <c r="A16" s="214">
        <v>8</v>
      </c>
      <c r="B16" s="1364" t="s">
        <v>38</v>
      </c>
      <c r="C16" s="1364"/>
      <c r="D16" s="215">
        <v>2850</v>
      </c>
      <c r="E16" s="215">
        <v>2720</v>
      </c>
      <c r="F16" s="215">
        <v>2258</v>
      </c>
      <c r="G16" s="216">
        <f t="shared" si="2"/>
        <v>79.228070175438589</v>
      </c>
      <c r="H16" s="215">
        <v>1880</v>
      </c>
      <c r="I16" s="216">
        <f t="shared" si="0"/>
        <v>69.117647058823522</v>
      </c>
      <c r="J16" s="215">
        <v>43</v>
      </c>
      <c r="K16" s="216">
        <f t="shared" si="1"/>
        <v>1.5808823529411764</v>
      </c>
      <c r="L16" s="220">
        <v>304</v>
      </c>
      <c r="M16" s="220">
        <v>14</v>
      </c>
      <c r="N16" s="220">
        <v>14</v>
      </c>
    </row>
    <row r="17" spans="1:472" ht="24" customHeight="1">
      <c r="A17" s="214">
        <v>9</v>
      </c>
      <c r="B17" s="1364" t="s">
        <v>39</v>
      </c>
      <c r="C17" s="1364"/>
      <c r="D17" s="215">
        <v>2493</v>
      </c>
      <c r="E17" s="215">
        <v>2380</v>
      </c>
      <c r="F17" s="215">
        <v>2114</v>
      </c>
      <c r="G17" s="216">
        <f t="shared" si="2"/>
        <v>84.797432811873236</v>
      </c>
      <c r="H17" s="215">
        <v>1414</v>
      </c>
      <c r="I17" s="216">
        <f t="shared" si="0"/>
        <v>59.411764705882355</v>
      </c>
      <c r="J17" s="215">
        <v>30</v>
      </c>
      <c r="K17" s="216">
        <f t="shared" si="1"/>
        <v>1.2605042016806722</v>
      </c>
      <c r="L17" s="220">
        <v>35</v>
      </c>
      <c r="M17" s="220">
        <v>14</v>
      </c>
      <c r="N17" s="220">
        <v>20</v>
      </c>
    </row>
    <row r="18" spans="1:472" ht="24" customHeight="1">
      <c r="A18" s="225">
        <v>10</v>
      </c>
      <c r="B18" s="1381" t="s">
        <v>40</v>
      </c>
      <c r="C18" s="1381"/>
      <c r="D18" s="226">
        <v>7361</v>
      </c>
      <c r="E18" s="226">
        <v>7027</v>
      </c>
      <c r="F18" s="226">
        <v>6176</v>
      </c>
      <c r="G18" s="227">
        <f t="shared" si="2"/>
        <v>83.901643798396947</v>
      </c>
      <c r="H18" s="226">
        <v>5460</v>
      </c>
      <c r="I18" s="227">
        <f t="shared" si="0"/>
        <v>77.700298847303259</v>
      </c>
      <c r="J18" s="226">
        <v>5</v>
      </c>
      <c r="K18" s="227">
        <f t="shared" si="1"/>
        <v>7.1154119823537781E-2</v>
      </c>
      <c r="L18" s="228">
        <v>271</v>
      </c>
      <c r="M18" s="228">
        <v>18</v>
      </c>
      <c r="N18" s="228">
        <v>20</v>
      </c>
    </row>
    <row r="19" spans="1:472" s="137" customFormat="1" ht="24" customHeight="1">
      <c r="A19" s="1379" t="s">
        <v>30</v>
      </c>
      <c r="B19" s="1379"/>
      <c r="C19" s="1379"/>
      <c r="D19" s="229">
        <v>41370</v>
      </c>
      <c r="E19" s="229">
        <f>SUM(E9:E18)</f>
        <v>39510</v>
      </c>
      <c r="F19" s="229">
        <f>SUM(F9:F18)</f>
        <v>33877</v>
      </c>
      <c r="G19" s="230">
        <f>F19/D19*100</f>
        <v>81.887841430988644</v>
      </c>
      <c r="H19" s="229">
        <f>SUM(H9:H18)</f>
        <v>21297</v>
      </c>
      <c r="I19" s="231">
        <f t="shared" si="0"/>
        <v>53.902809415337892</v>
      </c>
      <c r="J19" s="229">
        <f>SUM(J9:J18)</f>
        <v>295</v>
      </c>
      <c r="K19" s="231">
        <f t="shared" si="1"/>
        <v>0.74664641862819536</v>
      </c>
      <c r="L19" s="229">
        <f>SUM(L9:L18)</f>
        <v>1019</v>
      </c>
      <c r="M19" s="229">
        <f>SUM(M9:M18)</f>
        <v>174</v>
      </c>
      <c r="N19" s="229">
        <f>SUM(N9:N18)</f>
        <v>177</v>
      </c>
      <c r="O19" s="136"/>
      <c r="P19" s="136"/>
      <c r="Q19" s="136"/>
      <c r="R19" s="136"/>
      <c r="S19" s="136"/>
      <c r="T19" s="136"/>
      <c r="U19" s="136"/>
      <c r="V19" s="136"/>
      <c r="W19" s="136"/>
      <c r="X19" s="136"/>
      <c r="Y19" s="136"/>
      <c r="Z19" s="136"/>
      <c r="AA19" s="136"/>
      <c r="AB19" s="136"/>
      <c r="AC19" s="136"/>
      <c r="AD19" s="136"/>
      <c r="AE19" s="136"/>
      <c r="AF19" s="136"/>
      <c r="AG19" s="136"/>
      <c r="AH19" s="136"/>
      <c r="AI19" s="136"/>
      <c r="AJ19" s="136"/>
      <c r="AK19" s="136"/>
      <c r="AL19" s="136"/>
      <c r="AM19" s="136"/>
      <c r="AN19" s="136"/>
      <c r="AO19" s="136"/>
      <c r="AP19" s="136"/>
      <c r="AQ19" s="136"/>
      <c r="AR19" s="136"/>
      <c r="AS19" s="136"/>
      <c r="AT19" s="136"/>
      <c r="AU19" s="136"/>
      <c r="AV19" s="136"/>
      <c r="AW19" s="136"/>
      <c r="AX19" s="136"/>
      <c r="AY19" s="136"/>
      <c r="AZ19" s="136"/>
      <c r="BA19" s="136"/>
      <c r="BB19" s="136"/>
      <c r="BC19" s="136"/>
      <c r="BD19" s="136"/>
      <c r="BE19" s="136"/>
      <c r="BF19" s="136"/>
      <c r="BG19" s="136"/>
      <c r="BH19" s="136"/>
      <c r="BI19" s="136"/>
      <c r="BJ19" s="136"/>
      <c r="BK19" s="136"/>
      <c r="BL19" s="136"/>
      <c r="BM19" s="136"/>
      <c r="BN19" s="136"/>
      <c r="BO19" s="136"/>
      <c r="BP19" s="136"/>
      <c r="BQ19" s="136"/>
      <c r="BR19" s="136"/>
      <c r="BS19" s="136"/>
      <c r="BT19" s="136"/>
      <c r="BU19" s="136"/>
      <c r="BV19" s="136"/>
      <c r="BW19" s="136"/>
      <c r="BX19" s="136"/>
      <c r="BY19" s="136"/>
      <c r="BZ19" s="136"/>
      <c r="CA19" s="136"/>
      <c r="CB19" s="136"/>
      <c r="CC19" s="136"/>
      <c r="CD19" s="136"/>
      <c r="CE19" s="136"/>
      <c r="CF19" s="136"/>
      <c r="CG19" s="136"/>
      <c r="CH19" s="136"/>
      <c r="CI19" s="136"/>
      <c r="CJ19" s="136"/>
      <c r="CK19" s="136"/>
      <c r="CL19" s="136"/>
      <c r="CM19" s="136"/>
      <c r="CN19" s="136"/>
      <c r="CO19" s="136"/>
      <c r="CP19" s="136"/>
      <c r="CQ19" s="136"/>
      <c r="CR19" s="136"/>
      <c r="CS19" s="136"/>
      <c r="CT19" s="136"/>
      <c r="CU19" s="136"/>
      <c r="CV19" s="136"/>
      <c r="CW19" s="136"/>
      <c r="CX19" s="136"/>
      <c r="CY19" s="136"/>
      <c r="CZ19" s="136"/>
      <c r="DA19" s="136"/>
      <c r="DB19" s="136"/>
      <c r="DC19" s="136"/>
      <c r="DD19" s="136"/>
      <c r="DE19" s="136"/>
      <c r="DF19" s="136"/>
      <c r="DG19" s="136"/>
      <c r="DH19" s="136"/>
      <c r="DI19" s="136"/>
      <c r="DJ19" s="136"/>
      <c r="DK19" s="136"/>
      <c r="DL19" s="136"/>
      <c r="DM19" s="136"/>
      <c r="DN19" s="136"/>
      <c r="DO19" s="136"/>
      <c r="DP19" s="136"/>
      <c r="DQ19" s="136"/>
      <c r="DR19" s="136"/>
      <c r="DS19" s="136"/>
      <c r="DT19" s="136"/>
      <c r="DU19" s="136"/>
      <c r="DV19" s="136"/>
      <c r="DW19" s="136"/>
      <c r="DX19" s="136"/>
      <c r="DY19" s="136"/>
      <c r="DZ19" s="136"/>
      <c r="EA19" s="136"/>
      <c r="EB19" s="136"/>
      <c r="EC19" s="136"/>
      <c r="ED19" s="136"/>
      <c r="EE19" s="136"/>
      <c r="EF19" s="136"/>
      <c r="EG19" s="136"/>
      <c r="EH19" s="136"/>
      <c r="EI19" s="136"/>
      <c r="EJ19" s="136"/>
      <c r="EK19" s="136"/>
      <c r="EL19" s="136"/>
      <c r="EM19" s="136"/>
      <c r="EN19" s="136"/>
      <c r="EO19" s="136"/>
      <c r="EP19" s="136"/>
      <c r="EQ19" s="136"/>
      <c r="ER19" s="136"/>
      <c r="ES19" s="136"/>
      <c r="ET19" s="136"/>
      <c r="EU19" s="136"/>
      <c r="EV19" s="136"/>
      <c r="EW19" s="136"/>
      <c r="EX19" s="136"/>
      <c r="EY19" s="136"/>
      <c r="EZ19" s="136"/>
      <c r="FA19" s="136"/>
      <c r="FB19" s="136"/>
      <c r="FC19" s="136"/>
      <c r="FD19" s="136"/>
      <c r="FE19" s="136"/>
      <c r="FF19" s="136"/>
      <c r="FG19" s="136"/>
      <c r="FH19" s="136"/>
      <c r="FI19" s="136"/>
      <c r="FJ19" s="136"/>
      <c r="FK19" s="136"/>
      <c r="FL19" s="136"/>
      <c r="FM19" s="136"/>
      <c r="FN19" s="136"/>
      <c r="FO19" s="136"/>
      <c r="FP19" s="136"/>
      <c r="FQ19" s="136"/>
      <c r="FR19" s="136"/>
      <c r="FS19" s="136"/>
      <c r="FT19" s="136"/>
      <c r="FU19" s="136"/>
      <c r="FV19" s="136"/>
      <c r="FW19" s="136"/>
      <c r="FX19" s="136"/>
      <c r="FY19" s="136"/>
      <c r="FZ19" s="136"/>
      <c r="GA19" s="136"/>
      <c r="GB19" s="136"/>
      <c r="GC19" s="136"/>
      <c r="GD19" s="136"/>
      <c r="GE19" s="136"/>
      <c r="GF19" s="136"/>
      <c r="GG19" s="136"/>
      <c r="GH19" s="136"/>
      <c r="GI19" s="136"/>
      <c r="GJ19" s="136"/>
      <c r="GK19" s="136"/>
      <c r="GL19" s="136"/>
      <c r="GM19" s="136"/>
      <c r="GN19" s="136"/>
      <c r="GO19" s="136"/>
      <c r="GP19" s="136"/>
      <c r="GQ19" s="136"/>
      <c r="GR19" s="136"/>
      <c r="GS19" s="136"/>
      <c r="GT19" s="136"/>
      <c r="GU19" s="136"/>
      <c r="GV19" s="136"/>
      <c r="GW19" s="136"/>
      <c r="GX19" s="136"/>
      <c r="GY19" s="136"/>
      <c r="GZ19" s="136"/>
      <c r="HA19" s="136"/>
      <c r="HB19" s="136"/>
      <c r="HC19" s="136"/>
      <c r="HD19" s="136"/>
      <c r="HE19" s="136"/>
      <c r="HF19" s="136"/>
      <c r="HG19" s="136"/>
      <c r="HH19" s="136"/>
      <c r="HI19" s="136"/>
      <c r="HJ19" s="136"/>
      <c r="HK19" s="136"/>
      <c r="HL19" s="136"/>
      <c r="HM19" s="136"/>
      <c r="HN19" s="136"/>
      <c r="HO19" s="136"/>
      <c r="HP19" s="136"/>
      <c r="HQ19" s="136"/>
      <c r="HR19" s="136"/>
      <c r="HS19" s="136"/>
      <c r="HT19" s="136"/>
      <c r="HU19" s="136"/>
      <c r="HV19" s="136"/>
      <c r="HW19" s="136"/>
      <c r="HX19" s="136"/>
      <c r="HY19" s="136"/>
      <c r="HZ19" s="136"/>
      <c r="IA19" s="136"/>
      <c r="IB19" s="136"/>
      <c r="IC19" s="136"/>
      <c r="ID19" s="136"/>
      <c r="IE19" s="136"/>
      <c r="IF19" s="136"/>
      <c r="IG19" s="136"/>
      <c r="IH19" s="136"/>
      <c r="II19" s="136"/>
      <c r="IJ19" s="136"/>
      <c r="IK19" s="136"/>
      <c r="IL19" s="136"/>
      <c r="IM19" s="136"/>
      <c r="IN19" s="136"/>
      <c r="IO19" s="136"/>
      <c r="IP19" s="136"/>
      <c r="IQ19" s="136"/>
      <c r="IR19" s="136"/>
      <c r="IS19" s="136"/>
      <c r="IT19" s="136"/>
      <c r="IU19" s="136"/>
      <c r="IV19" s="136"/>
      <c r="IW19" s="136"/>
      <c r="IX19" s="136"/>
      <c r="IY19" s="136"/>
      <c r="IZ19" s="136"/>
      <c r="JA19" s="136"/>
      <c r="JB19" s="136"/>
      <c r="JC19" s="136"/>
      <c r="JD19" s="136"/>
      <c r="JE19" s="136"/>
      <c r="JF19" s="136"/>
      <c r="JG19" s="136"/>
      <c r="JH19" s="136"/>
      <c r="JI19" s="136"/>
      <c r="JJ19" s="136"/>
      <c r="JK19" s="136"/>
      <c r="JL19" s="136"/>
      <c r="JM19" s="136"/>
      <c r="JN19" s="136"/>
      <c r="JO19" s="136"/>
      <c r="JP19" s="136"/>
      <c r="JQ19" s="136"/>
      <c r="JR19" s="136"/>
      <c r="JS19" s="136"/>
      <c r="JT19" s="136"/>
      <c r="JU19" s="136"/>
      <c r="JV19" s="136"/>
      <c r="JW19" s="136"/>
      <c r="JX19" s="136"/>
      <c r="JY19" s="136"/>
      <c r="JZ19" s="136"/>
      <c r="KA19" s="136"/>
      <c r="KB19" s="136"/>
      <c r="KC19" s="136"/>
      <c r="KD19" s="136"/>
      <c r="KE19" s="136"/>
      <c r="KF19" s="136"/>
      <c r="KG19" s="136"/>
      <c r="KH19" s="136"/>
      <c r="KI19" s="136"/>
      <c r="KJ19" s="136"/>
      <c r="KK19" s="136"/>
      <c r="KL19" s="136"/>
      <c r="KM19" s="136"/>
      <c r="KN19" s="136"/>
      <c r="KO19" s="136"/>
      <c r="KP19" s="136"/>
      <c r="KQ19" s="136"/>
      <c r="KR19" s="136"/>
      <c r="KS19" s="136"/>
      <c r="KT19" s="136"/>
      <c r="KU19" s="136"/>
      <c r="KV19" s="136"/>
      <c r="KW19" s="136"/>
      <c r="KX19" s="136"/>
      <c r="KY19" s="136"/>
      <c r="KZ19" s="136"/>
      <c r="LA19" s="136"/>
      <c r="LB19" s="136"/>
      <c r="LC19" s="136"/>
      <c r="LD19" s="136"/>
      <c r="LE19" s="136"/>
      <c r="LF19" s="136"/>
      <c r="LG19" s="136"/>
      <c r="LH19" s="136"/>
      <c r="LI19" s="136"/>
      <c r="LJ19" s="136"/>
      <c r="LK19" s="136"/>
      <c r="LL19" s="136"/>
      <c r="LM19" s="136"/>
      <c r="LN19" s="136"/>
      <c r="LO19" s="136"/>
      <c r="LP19" s="136"/>
      <c r="LQ19" s="136"/>
      <c r="LR19" s="136"/>
      <c r="LS19" s="136"/>
      <c r="LT19" s="136"/>
      <c r="LU19" s="136"/>
      <c r="LV19" s="136"/>
      <c r="LW19" s="136"/>
      <c r="LX19" s="136"/>
      <c r="LY19" s="136"/>
      <c r="LZ19" s="136"/>
      <c r="MA19" s="136"/>
      <c r="MB19" s="136"/>
      <c r="MC19" s="136"/>
      <c r="MD19" s="136"/>
      <c r="ME19" s="136"/>
      <c r="MF19" s="136"/>
      <c r="MG19" s="136"/>
      <c r="MH19" s="136"/>
      <c r="MI19" s="136"/>
      <c r="MJ19" s="136"/>
      <c r="MK19" s="136"/>
      <c r="ML19" s="136"/>
      <c r="MM19" s="136"/>
      <c r="MN19" s="136"/>
      <c r="MO19" s="136"/>
      <c r="MP19" s="136"/>
      <c r="MQ19" s="136"/>
      <c r="MR19" s="136"/>
      <c r="MS19" s="136"/>
      <c r="MT19" s="136"/>
      <c r="MU19" s="136"/>
      <c r="MV19" s="136"/>
      <c r="MW19" s="136"/>
      <c r="MX19" s="136"/>
      <c r="MY19" s="136"/>
      <c r="MZ19" s="136"/>
      <c r="NA19" s="136"/>
      <c r="NB19" s="136"/>
      <c r="NC19" s="136"/>
      <c r="ND19" s="136"/>
      <c r="NE19" s="136"/>
      <c r="NF19" s="136"/>
      <c r="NG19" s="136"/>
      <c r="NH19" s="136"/>
      <c r="NI19" s="136"/>
      <c r="NJ19" s="136"/>
      <c r="NK19" s="136"/>
      <c r="NL19" s="136"/>
      <c r="NM19" s="136"/>
      <c r="NN19" s="136"/>
      <c r="NO19" s="136"/>
      <c r="NP19" s="136"/>
      <c r="NQ19" s="136"/>
      <c r="NR19" s="136"/>
      <c r="NS19" s="136"/>
      <c r="NT19" s="136"/>
      <c r="NU19" s="136"/>
      <c r="NV19" s="136"/>
      <c r="NW19" s="136"/>
      <c r="NX19" s="136"/>
      <c r="NY19" s="136"/>
      <c r="NZ19" s="136"/>
      <c r="OA19" s="136"/>
      <c r="OB19" s="136"/>
      <c r="OC19" s="136"/>
      <c r="OD19" s="136"/>
      <c r="OE19" s="136"/>
      <c r="OF19" s="136"/>
      <c r="OG19" s="136"/>
      <c r="OH19" s="136"/>
      <c r="OI19" s="136"/>
      <c r="OJ19" s="136"/>
      <c r="OK19" s="136"/>
      <c r="OL19" s="136"/>
      <c r="OM19" s="136"/>
      <c r="ON19" s="136"/>
      <c r="OO19" s="136"/>
      <c r="OP19" s="136"/>
      <c r="OQ19" s="136"/>
      <c r="OR19" s="136"/>
      <c r="OS19" s="136"/>
      <c r="OT19" s="136"/>
      <c r="OU19" s="136"/>
      <c r="OV19" s="136"/>
      <c r="OW19" s="136"/>
      <c r="OX19" s="136"/>
      <c r="OY19" s="136"/>
      <c r="OZ19" s="136"/>
      <c r="PA19" s="136"/>
      <c r="PB19" s="136"/>
      <c r="PC19" s="136"/>
      <c r="PD19" s="136"/>
      <c r="PE19" s="136"/>
      <c r="PF19" s="136"/>
      <c r="PG19" s="136"/>
      <c r="PH19" s="136"/>
      <c r="PI19" s="136"/>
      <c r="PJ19" s="136"/>
      <c r="PK19" s="136"/>
      <c r="PL19" s="136"/>
      <c r="PM19" s="136"/>
      <c r="PN19" s="136"/>
      <c r="PO19" s="136"/>
      <c r="PP19" s="136"/>
      <c r="PQ19" s="136"/>
      <c r="PR19" s="136"/>
      <c r="PS19" s="136"/>
      <c r="PT19" s="136"/>
      <c r="PU19" s="136"/>
      <c r="PV19" s="136"/>
      <c r="PW19" s="136"/>
      <c r="PX19" s="136"/>
      <c r="PY19" s="136"/>
      <c r="PZ19" s="136"/>
      <c r="QA19" s="136"/>
      <c r="QB19" s="136"/>
      <c r="QC19" s="136"/>
      <c r="QD19" s="136"/>
      <c r="QE19" s="136"/>
      <c r="QF19" s="136"/>
      <c r="QG19" s="136"/>
      <c r="QH19" s="136"/>
      <c r="QI19" s="136"/>
      <c r="QJ19" s="136"/>
      <c r="QK19" s="136"/>
      <c r="QL19" s="136"/>
      <c r="QM19" s="136"/>
      <c r="QN19" s="136"/>
      <c r="QO19" s="136"/>
      <c r="QP19" s="136"/>
      <c r="QQ19" s="136"/>
      <c r="QR19" s="136"/>
      <c r="QS19" s="136"/>
      <c r="QT19" s="136"/>
      <c r="QU19" s="136"/>
      <c r="QV19" s="136"/>
      <c r="QW19" s="136"/>
      <c r="QX19" s="136"/>
      <c r="QY19" s="136"/>
      <c r="QZ19" s="136"/>
      <c r="RA19" s="136"/>
      <c r="RB19" s="136"/>
      <c r="RC19" s="136"/>
      <c r="RD19" s="136"/>
    </row>
    <row r="20" spans="1:472" s="122" customFormat="1" ht="20.25" customHeight="1">
      <c r="A20" s="142" t="s">
        <v>149</v>
      </c>
      <c r="B20" s="1380"/>
      <c r="C20" s="1380"/>
      <c r="D20" s="140"/>
      <c r="E20" s="140"/>
      <c r="J20" s="142"/>
      <c r="K20" s="232"/>
    </row>
    <row r="21" spans="1:472" s="122" customFormat="1" ht="18.75" customHeight="1">
      <c r="A21" s="1186" t="s">
        <v>150</v>
      </c>
      <c r="B21" s="1186"/>
      <c r="C21" s="1186"/>
      <c r="D21" s="140"/>
      <c r="E21" s="140"/>
      <c r="J21" s="142"/>
      <c r="K21" s="121"/>
      <c r="N21" s="122" t="s">
        <v>154</v>
      </c>
      <c r="O21" s="121"/>
    </row>
    <row r="22" spans="1:472" s="122" customFormat="1" ht="15.75" customHeight="1">
      <c r="A22" s="121" t="s">
        <v>151</v>
      </c>
      <c r="D22" s="140"/>
      <c r="E22" s="140"/>
      <c r="J22" s="142"/>
    </row>
    <row r="23" spans="1:472" s="122" customFormat="1" ht="24" customHeight="1">
      <c r="A23" s="121"/>
      <c r="D23" s="140"/>
      <c r="E23" s="140"/>
      <c r="J23" s="121"/>
    </row>
    <row r="24" spans="1:472" s="122" customFormat="1" ht="24" customHeight="1">
      <c r="A24" s="154" t="s">
        <v>152</v>
      </c>
      <c r="D24" s="140"/>
      <c r="E24" s="140"/>
      <c r="I24" s="154"/>
      <c r="J24" s="154"/>
      <c r="M24" s="154"/>
      <c r="N24" s="154" t="s">
        <v>155</v>
      </c>
    </row>
    <row r="25" spans="1:472" s="122" customFormat="1" ht="15" customHeight="1">
      <c r="A25" s="143" t="s">
        <v>153</v>
      </c>
      <c r="D25" s="140"/>
      <c r="E25" s="140"/>
      <c r="I25" s="143"/>
      <c r="J25" s="143"/>
      <c r="M25" s="143"/>
      <c r="N25" s="143" t="s">
        <v>156</v>
      </c>
    </row>
    <row r="26" spans="1:472" s="122" customFormat="1" ht="24" customHeight="1">
      <c r="D26" s="140"/>
      <c r="E26" s="140"/>
    </row>
    <row r="27" spans="1:472" s="122" customFormat="1" ht="15.6">
      <c r="D27" s="140"/>
      <c r="E27" s="140"/>
    </row>
    <row r="28" spans="1:472" s="122" customFormat="1" ht="15.6">
      <c r="D28" s="140"/>
      <c r="E28" s="140"/>
    </row>
    <row r="29" spans="1:472" s="122" customFormat="1" ht="15.6">
      <c r="D29" s="140"/>
      <c r="E29" s="140"/>
    </row>
    <row r="30" spans="1:472" s="122" customFormat="1" ht="15.6">
      <c r="D30" s="140"/>
      <c r="E30" s="140"/>
    </row>
    <row r="31" spans="1:472" s="122" customFormat="1" ht="15.6">
      <c r="D31" s="140"/>
      <c r="E31" s="140"/>
    </row>
    <row r="32" spans="1:472" s="122" customFormat="1" ht="15.6">
      <c r="D32" s="140"/>
      <c r="E32" s="140"/>
    </row>
    <row r="33" spans="4:5" s="122" customFormat="1" ht="15.6">
      <c r="D33" s="140"/>
      <c r="E33" s="140"/>
    </row>
    <row r="34" spans="4:5" s="122" customFormat="1" ht="15.6">
      <c r="D34" s="140"/>
      <c r="E34" s="140"/>
    </row>
    <row r="35" spans="4:5" s="122" customFormat="1" ht="15.6">
      <c r="D35" s="140"/>
      <c r="E35" s="140"/>
    </row>
    <row r="36" spans="4:5" s="122" customFormat="1" ht="15.6">
      <c r="D36" s="140"/>
      <c r="E36" s="140"/>
    </row>
    <row r="37" spans="4:5" s="122" customFormat="1" ht="15.6">
      <c r="D37" s="140"/>
      <c r="E37" s="140"/>
    </row>
    <row r="38" spans="4:5" s="122" customFormat="1" ht="15.6">
      <c r="D38" s="140"/>
      <c r="E38" s="140"/>
    </row>
    <row r="39" spans="4:5" s="122" customFormat="1" ht="15.6">
      <c r="D39" s="140"/>
      <c r="E39" s="140"/>
    </row>
    <row r="40" spans="4:5" s="122" customFormat="1" ht="15.6">
      <c r="D40" s="140"/>
      <c r="E40" s="140"/>
    </row>
    <row r="41" spans="4:5" s="122" customFormat="1" ht="15.6">
      <c r="D41" s="140"/>
      <c r="E41" s="140"/>
    </row>
    <row r="42" spans="4:5" s="122" customFormat="1" ht="15.6">
      <c r="D42" s="140"/>
      <c r="E42" s="140"/>
    </row>
    <row r="43" spans="4:5" s="122" customFormat="1" ht="15.6">
      <c r="D43" s="140"/>
      <c r="E43" s="140"/>
    </row>
    <row r="44" spans="4:5" s="122" customFormat="1" ht="15.6">
      <c r="D44" s="140"/>
      <c r="E44" s="140"/>
    </row>
    <row r="45" spans="4:5" s="122" customFormat="1" ht="15.6">
      <c r="D45" s="140"/>
      <c r="E45" s="140"/>
    </row>
    <row r="46" spans="4:5" s="122" customFormat="1" ht="15.6">
      <c r="D46" s="140"/>
      <c r="E46" s="140"/>
    </row>
    <row r="47" spans="4:5" s="122" customFormat="1" ht="15.6">
      <c r="D47" s="140"/>
      <c r="E47" s="140"/>
    </row>
    <row r="48" spans="4:5" s="122" customFormat="1" ht="15.6">
      <c r="D48" s="140"/>
      <c r="E48" s="140"/>
    </row>
    <row r="49" spans="4:5" s="122" customFormat="1" ht="15.6">
      <c r="D49" s="140"/>
      <c r="E49" s="140"/>
    </row>
    <row r="50" spans="4:5" s="122" customFormat="1" ht="15.6">
      <c r="D50" s="140"/>
      <c r="E50" s="140"/>
    </row>
    <row r="51" spans="4:5" s="122" customFormat="1" ht="15.6">
      <c r="D51" s="140"/>
      <c r="E51" s="140"/>
    </row>
    <row r="52" spans="4:5" s="122" customFormat="1" ht="15.6">
      <c r="D52" s="140"/>
      <c r="E52" s="140"/>
    </row>
    <row r="53" spans="4:5" s="122" customFormat="1" ht="15.6">
      <c r="D53" s="140"/>
      <c r="E53" s="140"/>
    </row>
    <row r="54" spans="4:5" s="122" customFormat="1" ht="15.6">
      <c r="D54" s="140"/>
      <c r="E54" s="140"/>
    </row>
    <row r="55" spans="4:5" s="122" customFormat="1" ht="15.6">
      <c r="D55" s="140"/>
      <c r="E55" s="140"/>
    </row>
    <row r="56" spans="4:5" s="122" customFormat="1" ht="15.6">
      <c r="D56" s="140"/>
      <c r="E56" s="140"/>
    </row>
    <row r="57" spans="4:5" s="122" customFormat="1" ht="15.6">
      <c r="D57" s="140"/>
      <c r="E57" s="140"/>
    </row>
    <row r="58" spans="4:5" s="122" customFormat="1" ht="15.6">
      <c r="D58" s="140"/>
      <c r="E58" s="140"/>
    </row>
    <row r="59" spans="4:5" s="122" customFormat="1" ht="15.6">
      <c r="D59" s="140"/>
      <c r="E59" s="140"/>
    </row>
    <row r="60" spans="4:5" s="122" customFormat="1" ht="15.6">
      <c r="D60" s="140"/>
      <c r="E60" s="140"/>
    </row>
    <row r="61" spans="4:5" s="122" customFormat="1" ht="15.6">
      <c r="D61" s="140"/>
      <c r="E61" s="140"/>
    </row>
    <row r="62" spans="4:5" s="122" customFormat="1" ht="15.6">
      <c r="D62" s="140"/>
      <c r="E62" s="140"/>
    </row>
    <row r="63" spans="4:5" s="122" customFormat="1" ht="15.6">
      <c r="D63" s="140"/>
      <c r="E63" s="140"/>
    </row>
    <row r="64" spans="4:5" s="122" customFormat="1" ht="15.6">
      <c r="D64" s="140"/>
      <c r="E64" s="140"/>
    </row>
    <row r="65" spans="4:5" s="122" customFormat="1" ht="15.6">
      <c r="D65" s="140"/>
      <c r="E65" s="140"/>
    </row>
    <row r="66" spans="4:5" s="122" customFormat="1" ht="15.6">
      <c r="D66" s="140"/>
      <c r="E66" s="140"/>
    </row>
    <row r="67" spans="4:5" s="122" customFormat="1" ht="15.6">
      <c r="D67" s="140"/>
      <c r="E67" s="140"/>
    </row>
    <row r="68" spans="4:5" s="122" customFormat="1" ht="15.6">
      <c r="D68" s="140"/>
      <c r="E68" s="140"/>
    </row>
    <row r="69" spans="4:5" s="122" customFormat="1" ht="15.6">
      <c r="D69" s="140"/>
      <c r="E69" s="140"/>
    </row>
    <row r="70" spans="4:5" s="122" customFormat="1" ht="15.6">
      <c r="D70" s="140"/>
      <c r="E70" s="140"/>
    </row>
    <row r="71" spans="4:5" s="122" customFormat="1" ht="15.6">
      <c r="D71" s="140"/>
      <c r="E71" s="140"/>
    </row>
    <row r="72" spans="4:5" s="122" customFormat="1" ht="15.6">
      <c r="D72" s="140"/>
      <c r="E72" s="140"/>
    </row>
    <row r="73" spans="4:5" s="122" customFormat="1" ht="15.6">
      <c r="D73" s="140"/>
      <c r="E73" s="140"/>
    </row>
    <row r="74" spans="4:5" s="122" customFormat="1" ht="15.6">
      <c r="D74" s="140"/>
      <c r="E74" s="140"/>
    </row>
    <row r="75" spans="4:5" s="122" customFormat="1" ht="15.6">
      <c r="D75" s="140"/>
      <c r="E75" s="140"/>
    </row>
    <row r="76" spans="4:5" s="122" customFormat="1" ht="15.6">
      <c r="D76" s="140"/>
      <c r="E76" s="140"/>
    </row>
    <row r="77" spans="4:5" s="122" customFormat="1" ht="15.6">
      <c r="D77" s="140"/>
      <c r="E77" s="140"/>
    </row>
    <row r="78" spans="4:5" s="122" customFormat="1" ht="15.6">
      <c r="D78" s="140"/>
      <c r="E78" s="140"/>
    </row>
    <row r="79" spans="4:5" s="122" customFormat="1" ht="15.6">
      <c r="D79" s="140"/>
      <c r="E79" s="140"/>
    </row>
    <row r="80" spans="4:5" s="122" customFormat="1" ht="15.6">
      <c r="D80" s="140"/>
      <c r="E80" s="140"/>
    </row>
    <row r="81" spans="4:5" s="122" customFormat="1" ht="15.6">
      <c r="D81" s="140"/>
      <c r="E81" s="140"/>
    </row>
    <row r="82" spans="4:5" s="122" customFormat="1" ht="15.6">
      <c r="D82" s="140"/>
      <c r="E82" s="140"/>
    </row>
    <row r="83" spans="4:5" s="122" customFormat="1" ht="15.6">
      <c r="D83" s="140"/>
      <c r="E83" s="140"/>
    </row>
    <row r="84" spans="4:5" s="122" customFormat="1" ht="15.6">
      <c r="D84" s="140"/>
      <c r="E84" s="140"/>
    </row>
    <row r="85" spans="4:5" s="122" customFormat="1" ht="15.6">
      <c r="D85" s="140"/>
      <c r="E85" s="140"/>
    </row>
    <row r="86" spans="4:5" s="122" customFormat="1" ht="15.6">
      <c r="D86" s="140"/>
      <c r="E86" s="140"/>
    </row>
    <row r="87" spans="4:5" s="122" customFormat="1" ht="15.6">
      <c r="D87" s="140"/>
      <c r="E87" s="140"/>
    </row>
    <row r="88" spans="4:5" s="122" customFormat="1" ht="15.6">
      <c r="D88" s="140"/>
      <c r="E88" s="140"/>
    </row>
    <row r="89" spans="4:5" s="122" customFormat="1" ht="15.6">
      <c r="D89" s="140"/>
      <c r="E89" s="140"/>
    </row>
    <row r="90" spans="4:5" s="122" customFormat="1" ht="15.6">
      <c r="D90" s="140"/>
      <c r="E90" s="140"/>
    </row>
    <row r="91" spans="4:5" s="122" customFormat="1" ht="15.6">
      <c r="D91" s="140"/>
      <c r="E91" s="140"/>
    </row>
    <row r="92" spans="4:5" s="122" customFormat="1" ht="15.6">
      <c r="D92" s="140"/>
      <c r="E92" s="140"/>
    </row>
    <row r="93" spans="4:5" s="122" customFormat="1" ht="15.6">
      <c r="D93" s="140"/>
      <c r="E93" s="140"/>
    </row>
    <row r="94" spans="4:5" s="122" customFormat="1" ht="15.6">
      <c r="D94" s="140"/>
      <c r="E94" s="140"/>
    </row>
    <row r="95" spans="4:5" s="122" customFormat="1" ht="15.6">
      <c r="D95" s="140"/>
      <c r="E95" s="140"/>
    </row>
    <row r="96" spans="4:5" s="122" customFormat="1" ht="15.6">
      <c r="D96" s="140"/>
      <c r="E96" s="140"/>
    </row>
    <row r="97" spans="4:14" s="122" customFormat="1" ht="15.6">
      <c r="D97" s="140"/>
      <c r="E97" s="140"/>
    </row>
    <row r="98" spans="4:14" s="122" customFormat="1" ht="15.6">
      <c r="D98" s="140"/>
      <c r="E98" s="140"/>
    </row>
    <row r="99" spans="4:14" s="122" customFormat="1" ht="15.6">
      <c r="D99" s="140"/>
      <c r="E99" s="140"/>
    </row>
    <row r="100" spans="4:14" ht="15.6">
      <c r="L100" s="122"/>
      <c r="M100" s="122"/>
      <c r="N100" s="122"/>
    </row>
  </sheetData>
  <mergeCells count="30">
    <mergeCell ref="A6:A8"/>
    <mergeCell ref="A21:C21"/>
    <mergeCell ref="B12:C12"/>
    <mergeCell ref="B11:C11"/>
    <mergeCell ref="A19:C19"/>
    <mergeCell ref="B20:C20"/>
    <mergeCell ref="B9:C9"/>
    <mergeCell ref="B18:C18"/>
    <mergeCell ref="B6:C8"/>
    <mergeCell ref="B16:C16"/>
    <mergeCell ref="B13:C13"/>
    <mergeCell ref="N6:N8"/>
    <mergeCell ref="F7:F8"/>
    <mergeCell ref="E6:E8"/>
    <mergeCell ref="M6:M8"/>
    <mergeCell ref="G7:G8"/>
    <mergeCell ref="J7:J8"/>
    <mergeCell ref="H6:I6"/>
    <mergeCell ref="I7:I8"/>
    <mergeCell ref="F6:G6"/>
    <mergeCell ref="L6:L8"/>
    <mergeCell ref="J6:K6"/>
    <mergeCell ref="H7:H8"/>
    <mergeCell ref="K7:K8"/>
    <mergeCell ref="D6:D8"/>
    <mergeCell ref="B5:C5"/>
    <mergeCell ref="B17:C17"/>
    <mergeCell ref="B14:C14"/>
    <mergeCell ref="B15:C15"/>
    <mergeCell ref="B10:C10"/>
  </mergeCells>
  <printOptions horizontalCentered="1"/>
  <pageMargins left="0.23622047244094491" right="0.23622047244094491" top="0.74803149606299213" bottom="0.74803149606299213" header="0.31496062992125984" footer="0.31496062992125984"/>
  <pageSetup paperSize="256" scale="92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S37"/>
  <sheetViews>
    <sheetView topLeftCell="L4" zoomScale="60" workbookViewId="0">
      <selection activeCell="AC11" sqref="AC11"/>
    </sheetView>
  </sheetViews>
  <sheetFormatPr defaultColWidth="9" defaultRowHeight="15.6"/>
  <cols>
    <col min="1" max="1" width="7.33203125" style="684" customWidth="1"/>
    <col min="2" max="2" width="25.5546875" style="684" customWidth="1"/>
    <col min="3" max="3" width="12.6640625" style="684" customWidth="1"/>
    <col min="4" max="5" width="10.6640625" style="684" customWidth="1"/>
    <col min="6" max="6" width="14.5546875" style="665" customWidth="1"/>
    <col min="7" max="8" width="10.6640625" style="684" customWidth="1"/>
    <col min="9" max="9" width="13.109375" style="665" customWidth="1"/>
    <col min="10" max="11" width="10.6640625" style="684" customWidth="1"/>
    <col min="12" max="12" width="13.5546875" style="665" customWidth="1"/>
    <col min="13" max="13" width="11" style="684" customWidth="1"/>
    <col min="14" max="14" width="10.109375" style="684" customWidth="1"/>
    <col min="15" max="15" width="10.6640625" style="684" customWidth="1"/>
    <col min="16" max="16" width="9.109375" style="684" customWidth="1"/>
    <col min="17" max="17" width="10.5546875" style="684" customWidth="1"/>
    <col min="18" max="19" width="9.109375" style="684" customWidth="1"/>
    <col min="20" max="20" width="9.88671875" style="684" customWidth="1"/>
    <col min="21" max="21" width="10.6640625" style="684" customWidth="1"/>
    <col min="22" max="26" width="9.109375" style="684" customWidth="1"/>
    <col min="27" max="27" width="10.33203125" style="684" customWidth="1"/>
    <col min="28" max="28" width="9.109375" style="684" customWidth="1"/>
    <col min="29" max="29" width="13.109375" style="684" customWidth="1"/>
    <col min="30" max="30" width="9.109375" style="684" customWidth="1"/>
    <col min="31" max="31" width="8" style="684" customWidth="1"/>
    <col min="32" max="32" width="9.44140625" style="684" customWidth="1"/>
    <col min="33" max="33" width="8.6640625" style="684" customWidth="1"/>
    <col min="34" max="34" width="9.109375" style="684" customWidth="1"/>
    <col min="35" max="35" width="11.6640625" style="684" customWidth="1"/>
    <col min="36" max="36" width="9.109375" style="684" customWidth="1"/>
    <col min="37" max="37" width="9.44140625" style="684" customWidth="1"/>
    <col min="38" max="38" width="10.88671875" style="684" customWidth="1"/>
    <col min="39" max="39" width="8.44140625" style="684" customWidth="1"/>
    <col min="40" max="40" width="9.109375" style="684" customWidth="1"/>
    <col min="41" max="41" width="12.6640625" style="684" customWidth="1"/>
    <col min="42" max="42" width="9.109375" style="684" customWidth="1"/>
    <col min="43" max="43" width="8.44140625" style="684" customWidth="1"/>
    <col min="44" max="49" width="9.109375" style="684" customWidth="1"/>
    <col min="50" max="50" width="10.109375" style="684" customWidth="1"/>
    <col min="51" max="51" width="10.6640625" style="684" customWidth="1"/>
    <col min="52" max="55" width="9.109375" style="684" customWidth="1"/>
    <col min="56" max="56" width="9.44140625" style="684" customWidth="1"/>
    <col min="57" max="57" width="10.6640625" style="684" customWidth="1"/>
    <col min="58" max="62" width="9.109375" style="684" customWidth="1"/>
    <col min="63" max="63" width="14.33203125" style="684" customWidth="1"/>
    <col min="64" max="67" width="9.109375" style="684" customWidth="1"/>
    <col min="68" max="68" width="10.109375" style="684" customWidth="1"/>
    <col min="69" max="69" width="10.6640625" style="684" customWidth="1"/>
    <col min="70" max="73" width="9.109375" style="684" customWidth="1"/>
    <col min="74" max="74" width="9.5546875" style="684" customWidth="1"/>
    <col min="75" max="75" width="10.6640625" style="684" customWidth="1"/>
    <col min="76" max="80" width="9.109375" style="684" customWidth="1"/>
    <col min="81" max="81" width="10.33203125" style="684" customWidth="1"/>
    <col min="82" max="82" width="10.44140625" style="684" customWidth="1"/>
    <col min="83" max="83" width="10.109375" style="684" customWidth="1"/>
    <col min="84" max="84" width="10.6640625" style="684" customWidth="1"/>
    <col min="85" max="85" width="13.5546875" style="684" customWidth="1"/>
    <col min="86" max="86" width="11.88671875" style="684" customWidth="1"/>
    <col min="87" max="87" width="15" style="684" customWidth="1"/>
    <col min="88" max="88" width="12.5546875" style="684" customWidth="1"/>
    <col min="89" max="89" width="10" style="684" customWidth="1"/>
    <col min="90" max="90" width="13.109375" style="684" customWidth="1"/>
    <col min="91" max="93" width="14.33203125" style="684" customWidth="1"/>
    <col min="94" max="94" width="16.44140625" style="684" customWidth="1"/>
    <col min="95" max="95" width="12.109375" style="684" customWidth="1"/>
    <col min="96" max="96" width="10.5546875" style="684" customWidth="1"/>
    <col min="97" max="102" width="15.44140625" style="684" customWidth="1"/>
    <col min="103" max="103" width="9.6640625" style="684" customWidth="1"/>
    <col min="104" max="104" width="12.44140625" style="684" customWidth="1"/>
    <col min="105" max="106" width="9.6640625" style="684" customWidth="1"/>
    <col min="107" max="107" width="13.5546875" style="684" customWidth="1"/>
    <col min="108" max="109" width="15.44140625" style="684" customWidth="1"/>
    <col min="110" max="110" width="10.33203125" style="684" customWidth="1"/>
    <col min="111" max="111" width="10.6640625" style="684" customWidth="1"/>
    <col min="112" max="112" width="10.88671875" style="684" customWidth="1"/>
    <col min="113" max="113" width="10.33203125" style="684" customWidth="1"/>
    <col min="114" max="114" width="11.109375" style="684" customWidth="1"/>
    <col min="115" max="115" width="10.109375" style="684" customWidth="1"/>
    <col min="116" max="116" width="11" style="684" customWidth="1"/>
    <col min="117" max="117" width="10.88671875" style="684" customWidth="1"/>
    <col min="118" max="118" width="11.88671875" style="684" customWidth="1"/>
    <col min="119" max="119" width="10.6640625" style="684" customWidth="1"/>
    <col min="120" max="120" width="9.6640625" style="684" customWidth="1"/>
    <col min="121" max="121" width="8.109375" style="684" customWidth="1"/>
    <col min="122" max="122" width="11.33203125" style="684" customWidth="1"/>
    <col min="123" max="127" width="9.6640625" style="684" customWidth="1"/>
    <col min="128" max="129" width="11.33203125" style="684" customWidth="1"/>
    <col min="130" max="130" width="11.88671875" style="684" customWidth="1"/>
    <col min="131" max="131" width="9.6640625" style="684" customWidth="1"/>
    <col min="132" max="132" width="11.33203125" style="684" customWidth="1"/>
    <col min="133" max="134" width="9.6640625" style="684" customWidth="1"/>
    <col min="135" max="135" width="10.6640625" style="684" customWidth="1"/>
    <col min="136" max="136" width="9.6640625" style="684" customWidth="1"/>
    <col min="137" max="137" width="9.33203125" style="684" customWidth="1"/>
    <col min="138" max="138" width="11" style="684" customWidth="1"/>
    <col min="139" max="145" width="9.6640625" style="684" customWidth="1"/>
    <col min="146" max="146" width="11.5546875" style="684" customWidth="1"/>
    <col min="147" max="16384" width="9" style="684"/>
  </cols>
  <sheetData>
    <row r="1" spans="1:146">
      <c r="A1" s="1402" t="s">
        <v>361</v>
      </c>
      <c r="B1" s="1402"/>
      <c r="C1" s="742" t="s">
        <v>399</v>
      </c>
      <c r="D1" s="686"/>
      <c r="E1" s="702"/>
      <c r="F1" s="704"/>
      <c r="G1" s="686"/>
      <c r="H1" s="702"/>
      <c r="I1" s="704"/>
      <c r="J1" s="702"/>
      <c r="K1" s="696"/>
      <c r="L1" s="744"/>
      <c r="M1" s="686"/>
      <c r="N1" s="686"/>
      <c r="O1" s="685"/>
      <c r="P1" s="685"/>
      <c r="Q1" s="685"/>
      <c r="R1" s="685"/>
      <c r="S1" s="743" t="s">
        <v>4</v>
      </c>
      <c r="T1" s="742" t="s">
        <v>1</v>
      </c>
      <c r="U1" s="746" t="s">
        <v>494</v>
      </c>
      <c r="V1" s="740"/>
      <c r="W1" s="685"/>
      <c r="X1" s="685"/>
      <c r="Y1" s="686"/>
      <c r="Z1" s="686"/>
      <c r="AA1" s="702"/>
      <c r="AB1" s="696"/>
      <c r="AC1" s="739"/>
      <c r="AD1" s="739"/>
      <c r="AE1" s="686"/>
      <c r="AF1" s="686"/>
      <c r="AG1" s="685"/>
      <c r="AH1" s="685"/>
      <c r="AI1" s="685"/>
      <c r="AJ1" s="685"/>
      <c r="AK1" s="686"/>
      <c r="AL1" s="686"/>
      <c r="AM1" s="685"/>
      <c r="AN1" s="685"/>
      <c r="AO1" s="685"/>
      <c r="AP1" s="685"/>
      <c r="AQ1" s="743" t="s">
        <v>4</v>
      </c>
      <c r="AR1" s="742" t="s">
        <v>1</v>
      </c>
      <c r="AS1" s="746" t="s">
        <v>494</v>
      </c>
      <c r="AT1" s="740"/>
      <c r="AU1" s="739"/>
      <c r="AV1" s="739"/>
      <c r="AW1" s="686"/>
      <c r="AX1" s="686"/>
      <c r="AY1" s="685"/>
      <c r="AZ1" s="685"/>
      <c r="BA1" s="685"/>
      <c r="BB1" s="685"/>
      <c r="BC1" s="686"/>
      <c r="BD1" s="686"/>
      <c r="BE1" s="685"/>
      <c r="BF1" s="685"/>
      <c r="BG1" s="685"/>
      <c r="BH1" s="685"/>
      <c r="BI1" s="743" t="s">
        <v>4</v>
      </c>
      <c r="BJ1" s="742" t="s">
        <v>1</v>
      </c>
      <c r="BK1" s="746" t="s">
        <v>494</v>
      </c>
      <c r="BL1" s="740"/>
      <c r="BM1" s="739"/>
      <c r="BN1" s="739"/>
      <c r="BO1" s="686"/>
      <c r="BP1" s="686"/>
      <c r="BQ1" s="685"/>
      <c r="BR1" s="685"/>
      <c r="BS1" s="685"/>
      <c r="BT1" s="685"/>
      <c r="BU1" s="686"/>
      <c r="BV1" s="686"/>
      <c r="BW1" s="685"/>
      <c r="BX1" s="685"/>
      <c r="BY1" s="685"/>
      <c r="BZ1" s="685"/>
      <c r="CA1" s="743" t="s">
        <v>4</v>
      </c>
      <c r="CB1" s="742" t="s">
        <v>1</v>
      </c>
      <c r="CC1" s="746" t="s">
        <v>494</v>
      </c>
      <c r="CD1" s="740"/>
      <c r="CE1" s="739"/>
      <c r="CF1" s="739"/>
      <c r="CG1" s="739"/>
      <c r="CH1" s="739"/>
      <c r="CI1" s="739"/>
      <c r="CJ1" s="739"/>
      <c r="CK1" s="685"/>
      <c r="CL1" s="685"/>
      <c r="CM1" s="685"/>
      <c r="CN1" s="685"/>
      <c r="CO1" s="685"/>
      <c r="CP1" s="685"/>
      <c r="CQ1" s="685"/>
      <c r="CR1" s="685"/>
      <c r="CS1" s="743" t="s">
        <v>4</v>
      </c>
      <c r="CT1" s="742" t="s">
        <v>1</v>
      </c>
      <c r="CU1" s="746" t="s">
        <v>127</v>
      </c>
      <c r="CV1" s="740"/>
      <c r="CW1" s="739"/>
      <c r="CX1" s="739"/>
      <c r="CY1" s="739"/>
      <c r="CZ1" s="685"/>
      <c r="DA1" s="685"/>
      <c r="DB1" s="685"/>
      <c r="DC1" s="685"/>
      <c r="DD1" s="685"/>
      <c r="DE1" s="685"/>
      <c r="DF1" s="743" t="s">
        <v>4</v>
      </c>
      <c r="DG1" s="742" t="s">
        <v>1</v>
      </c>
      <c r="DH1" s="746" t="s">
        <v>494</v>
      </c>
      <c r="DI1" s="740"/>
      <c r="DJ1" s="685"/>
      <c r="DK1" s="685"/>
      <c r="DL1" s="685"/>
      <c r="DM1" s="739"/>
      <c r="DN1" s="685"/>
      <c r="DO1" s="685"/>
      <c r="DP1" s="685"/>
      <c r="DQ1" s="739"/>
      <c r="DR1" s="685"/>
      <c r="DS1" s="685"/>
      <c r="DT1" s="685"/>
      <c r="DU1" s="685"/>
      <c r="DV1" s="685"/>
      <c r="DW1" s="685"/>
      <c r="DX1" s="685"/>
      <c r="DY1" s="685"/>
      <c r="DZ1" s="685"/>
      <c r="EA1" s="743" t="s">
        <v>4</v>
      </c>
      <c r="EB1" s="742" t="s">
        <v>1</v>
      </c>
      <c r="EC1" s="746" t="s">
        <v>494</v>
      </c>
      <c r="ED1" s="740"/>
      <c r="EE1" s="685"/>
      <c r="EF1" s="685"/>
      <c r="EG1" s="739"/>
      <c r="EH1" s="685"/>
      <c r="EI1" s="685"/>
      <c r="EJ1" s="685"/>
      <c r="EK1" s="739"/>
      <c r="EL1" s="685"/>
      <c r="EM1" s="702"/>
      <c r="EN1" s="696"/>
      <c r="EO1" s="739"/>
      <c r="EP1" s="685"/>
    </row>
    <row r="2" spans="1:146">
      <c r="A2" s="1402" t="s">
        <v>3</v>
      </c>
      <c r="B2" s="1402"/>
      <c r="C2" s="745"/>
      <c r="D2" s="686"/>
      <c r="E2" s="702"/>
      <c r="F2" s="704"/>
      <c r="G2" s="686"/>
      <c r="H2" s="702"/>
      <c r="I2" s="704"/>
      <c r="J2" s="702"/>
      <c r="K2" s="696"/>
      <c r="L2" s="744"/>
      <c r="M2" s="686"/>
      <c r="N2" s="686"/>
      <c r="O2" s="685"/>
      <c r="P2" s="685"/>
      <c r="Q2" s="685"/>
      <c r="R2" s="685"/>
      <c r="S2" s="743" t="s">
        <v>159</v>
      </c>
      <c r="T2" s="742" t="s">
        <v>1</v>
      </c>
      <c r="U2" s="741"/>
      <c r="V2" s="740"/>
      <c r="W2" s="685"/>
      <c r="X2" s="685"/>
      <c r="Y2" s="686"/>
      <c r="Z2" s="686"/>
      <c r="AA2" s="702"/>
      <c r="AB2" s="696"/>
      <c r="AC2" s="738"/>
      <c r="AD2" s="739"/>
      <c r="AE2" s="686"/>
      <c r="AF2" s="686"/>
      <c r="AG2" s="685"/>
      <c r="AH2" s="685"/>
      <c r="AI2" s="685"/>
      <c r="AJ2" s="685"/>
      <c r="AK2" s="686"/>
      <c r="AL2" s="686"/>
      <c r="AM2" s="685"/>
      <c r="AN2" s="685"/>
      <c r="AO2" s="685"/>
      <c r="AP2" s="685"/>
      <c r="AQ2" s="743" t="s">
        <v>159</v>
      </c>
      <c r="AR2" s="742" t="s">
        <v>1</v>
      </c>
      <c r="AS2" s="741"/>
      <c r="AT2" s="740"/>
      <c r="AU2" s="738"/>
      <c r="AV2" s="739"/>
      <c r="AW2" s="686"/>
      <c r="AX2" s="686"/>
      <c r="AY2" s="685"/>
      <c r="AZ2" s="685"/>
      <c r="BA2" s="685"/>
      <c r="BB2" s="685"/>
      <c r="BC2" s="686"/>
      <c r="BD2" s="686"/>
      <c r="BE2" s="685"/>
      <c r="BF2" s="685"/>
      <c r="BG2" s="685"/>
      <c r="BH2" s="685"/>
      <c r="BI2" s="743" t="s">
        <v>159</v>
      </c>
      <c r="BJ2" s="742" t="s">
        <v>1</v>
      </c>
      <c r="BK2" s="741"/>
      <c r="BL2" s="740"/>
      <c r="BM2" s="738"/>
      <c r="BN2" s="739"/>
      <c r="BO2" s="686"/>
      <c r="BP2" s="686"/>
      <c r="BQ2" s="685"/>
      <c r="BR2" s="685"/>
      <c r="BS2" s="685"/>
      <c r="BT2" s="685"/>
      <c r="BU2" s="686"/>
      <c r="BV2" s="686"/>
      <c r="BW2" s="685"/>
      <c r="BX2" s="685"/>
      <c r="BY2" s="685"/>
      <c r="BZ2" s="685"/>
      <c r="CA2" s="743" t="s">
        <v>159</v>
      </c>
      <c r="CB2" s="742" t="s">
        <v>1</v>
      </c>
      <c r="CC2" s="741"/>
      <c r="CD2" s="740"/>
      <c r="CE2" s="738"/>
      <c r="CF2" s="739"/>
      <c r="CG2" s="739"/>
      <c r="CH2" s="739"/>
      <c r="CI2" s="739"/>
      <c r="CJ2" s="739"/>
      <c r="CK2" s="685"/>
      <c r="CL2" s="685"/>
      <c r="CM2" s="685"/>
      <c r="CN2" s="685"/>
      <c r="CO2" s="685"/>
      <c r="CP2" s="685"/>
      <c r="CQ2" s="685"/>
      <c r="CR2" s="685"/>
      <c r="CS2" s="743" t="s">
        <v>159</v>
      </c>
      <c r="CT2" s="742" t="s">
        <v>1</v>
      </c>
      <c r="CU2" s="741"/>
      <c r="CV2" s="740"/>
      <c r="CW2" s="738"/>
      <c r="CX2" s="738"/>
      <c r="CY2" s="739"/>
      <c r="CZ2" s="685"/>
      <c r="DA2" s="685"/>
      <c r="DB2" s="685"/>
      <c r="DC2" s="685"/>
      <c r="DD2" s="685"/>
      <c r="DE2" s="685"/>
      <c r="DF2" s="743" t="s">
        <v>159</v>
      </c>
      <c r="DG2" s="742" t="s">
        <v>1</v>
      </c>
      <c r="DH2" s="741"/>
      <c r="DI2" s="740"/>
      <c r="DJ2" s="685"/>
      <c r="DK2" s="685"/>
      <c r="DL2" s="685"/>
      <c r="DM2" s="739"/>
      <c r="DN2" s="685"/>
      <c r="DO2" s="685"/>
      <c r="DP2" s="685"/>
      <c r="DQ2" s="739"/>
      <c r="DR2" s="685"/>
      <c r="DS2" s="685"/>
      <c r="DT2" s="685"/>
      <c r="DU2" s="685"/>
      <c r="DV2" s="685"/>
      <c r="DW2" s="685"/>
      <c r="DX2" s="685"/>
      <c r="DY2" s="685"/>
      <c r="DZ2" s="685"/>
      <c r="EA2" s="743" t="s">
        <v>159</v>
      </c>
      <c r="EB2" s="742" t="s">
        <v>1</v>
      </c>
      <c r="EC2" s="741" t="s">
        <v>490</v>
      </c>
      <c r="ED2" s="740"/>
      <c r="EE2" s="685"/>
      <c r="EF2" s="685"/>
      <c r="EG2" s="739"/>
      <c r="EH2" s="685"/>
      <c r="EI2" s="685"/>
      <c r="EJ2" s="685"/>
      <c r="EK2" s="739"/>
      <c r="EL2" s="685"/>
      <c r="EM2" s="702"/>
      <c r="EN2" s="696"/>
      <c r="EO2" s="738"/>
      <c r="EP2" s="685"/>
    </row>
    <row r="3" spans="1:146">
      <c r="A3" s="696"/>
      <c r="B3" s="685"/>
      <c r="C3" s="685"/>
      <c r="D3" s="686"/>
      <c r="E3" s="686"/>
      <c r="F3" s="698"/>
      <c r="G3" s="686"/>
      <c r="H3" s="686"/>
      <c r="I3" s="698"/>
      <c r="J3" s="686"/>
      <c r="K3" s="686"/>
      <c r="L3" s="698"/>
      <c r="M3" s="686"/>
      <c r="N3" s="686"/>
      <c r="O3" s="686"/>
      <c r="P3" s="686"/>
      <c r="Q3" s="686"/>
      <c r="R3" s="686"/>
      <c r="S3" s="686"/>
      <c r="T3" s="686"/>
      <c r="U3" s="686"/>
      <c r="V3" s="686"/>
      <c r="W3" s="686"/>
      <c r="X3" s="686"/>
      <c r="Y3" s="686"/>
      <c r="Z3" s="686"/>
      <c r="AA3" s="686"/>
      <c r="AB3" s="686"/>
      <c r="AC3" s="686"/>
      <c r="AD3" s="686"/>
      <c r="AE3" s="686"/>
      <c r="AF3" s="686"/>
      <c r="AG3" s="686"/>
      <c r="AH3" s="686"/>
      <c r="AI3" s="686"/>
      <c r="AJ3" s="686"/>
      <c r="AK3" s="686"/>
      <c r="AL3" s="686"/>
      <c r="AM3" s="686"/>
      <c r="AN3" s="686"/>
      <c r="AO3" s="686"/>
      <c r="AP3" s="686"/>
      <c r="AQ3" s="686"/>
      <c r="AR3" s="686"/>
      <c r="AS3" s="686"/>
      <c r="AT3" s="686"/>
      <c r="AU3" s="686"/>
      <c r="AV3" s="686"/>
      <c r="AW3" s="686"/>
      <c r="AX3" s="686"/>
      <c r="AY3" s="686"/>
      <c r="AZ3" s="686"/>
      <c r="BA3" s="686"/>
      <c r="BB3" s="686"/>
      <c r="BC3" s="686"/>
      <c r="BD3" s="686"/>
      <c r="BE3" s="686"/>
      <c r="BF3" s="686"/>
      <c r="BG3" s="686"/>
      <c r="BH3" s="686"/>
      <c r="BI3" s="686"/>
      <c r="BJ3" s="686"/>
      <c r="BK3" s="686"/>
      <c r="BL3" s="686"/>
      <c r="BM3" s="686"/>
      <c r="BN3" s="686"/>
      <c r="BO3" s="686"/>
      <c r="BP3" s="686"/>
      <c r="BQ3" s="686"/>
      <c r="BR3" s="686"/>
      <c r="BS3" s="686"/>
      <c r="BT3" s="686"/>
      <c r="BU3" s="686"/>
      <c r="BV3" s="686"/>
      <c r="BW3" s="686"/>
      <c r="BX3" s="686"/>
      <c r="BY3" s="686"/>
      <c r="BZ3" s="686"/>
      <c r="CA3" s="686"/>
      <c r="CB3" s="686"/>
      <c r="CC3" s="686"/>
      <c r="CD3" s="686"/>
      <c r="CE3" s="686"/>
      <c r="CF3" s="686"/>
      <c r="CG3" s="686"/>
      <c r="CH3" s="686"/>
      <c r="CI3" s="686"/>
      <c r="CJ3" s="686"/>
      <c r="CK3" s="685"/>
      <c r="CL3" s="685"/>
      <c r="CM3" s="685"/>
      <c r="CN3" s="685"/>
      <c r="CO3" s="685"/>
      <c r="CP3" s="685"/>
      <c r="CQ3" s="685"/>
      <c r="CR3" s="685"/>
      <c r="CS3" s="686"/>
      <c r="CT3" s="686"/>
      <c r="CU3" s="686"/>
      <c r="CV3" s="686"/>
      <c r="CW3" s="686"/>
      <c r="CX3" s="686"/>
      <c r="CY3" s="685"/>
      <c r="CZ3" s="685"/>
      <c r="DA3" s="685"/>
      <c r="DB3" s="685"/>
      <c r="DC3" s="685"/>
      <c r="DD3" s="686"/>
      <c r="DE3" s="686"/>
      <c r="DF3" s="686"/>
      <c r="DG3" s="686"/>
      <c r="DH3" s="686"/>
      <c r="DI3" s="686"/>
      <c r="DJ3" s="686"/>
      <c r="DK3" s="686"/>
      <c r="DL3" s="686"/>
      <c r="DM3" s="685"/>
      <c r="DN3" s="685"/>
      <c r="DO3" s="685"/>
      <c r="DP3" s="685"/>
      <c r="DQ3" s="685"/>
      <c r="DR3" s="685"/>
      <c r="DS3" s="685"/>
      <c r="DT3" s="685"/>
      <c r="DU3" s="685"/>
      <c r="DV3" s="685"/>
      <c r="DW3" s="685"/>
      <c r="DX3" s="685"/>
      <c r="DY3" s="685"/>
      <c r="DZ3" s="685"/>
      <c r="EA3" s="685"/>
      <c r="EB3" s="685"/>
      <c r="EC3" s="685"/>
      <c r="ED3" s="685"/>
      <c r="EE3" s="685"/>
      <c r="EF3" s="685"/>
      <c r="EG3" s="685"/>
      <c r="EH3" s="685"/>
      <c r="EI3" s="685"/>
      <c r="EJ3" s="685"/>
      <c r="EK3" s="685"/>
      <c r="EL3" s="685"/>
      <c r="EM3" s="685"/>
      <c r="EN3" s="685"/>
      <c r="EO3" s="685"/>
      <c r="EP3" s="685"/>
    </row>
    <row r="4" spans="1:146" ht="16.2" thickBot="1">
      <c r="A4" s="675" t="s">
        <v>400</v>
      </c>
      <c r="B4" s="737"/>
      <c r="C4" s="736"/>
      <c r="D4" s="698"/>
      <c r="E4" s="698"/>
      <c r="F4" s="698"/>
      <c r="G4" s="698"/>
      <c r="H4" s="698"/>
      <c r="I4" s="698"/>
      <c r="J4" s="698"/>
      <c r="K4" s="698"/>
      <c r="L4" s="698"/>
      <c r="M4" s="698"/>
      <c r="N4" s="698"/>
      <c r="O4" s="698"/>
      <c r="P4" s="698"/>
      <c r="Q4" s="698"/>
      <c r="R4" s="698">
        <v>1</v>
      </c>
      <c r="S4" s="698"/>
      <c r="T4" s="698"/>
      <c r="U4" s="698"/>
      <c r="V4" s="698"/>
      <c r="W4" s="698"/>
      <c r="X4" s="698"/>
      <c r="Y4" s="698"/>
      <c r="Z4" s="698"/>
      <c r="AA4" s="698"/>
      <c r="AB4" s="698"/>
      <c r="AC4" s="698"/>
      <c r="AD4" s="698"/>
      <c r="AE4" s="698"/>
      <c r="AF4" s="698"/>
      <c r="AG4" s="698"/>
      <c r="AH4" s="698"/>
      <c r="AI4" s="698"/>
      <c r="AJ4" s="698"/>
      <c r="AK4" s="698"/>
      <c r="AL4" s="698"/>
      <c r="AM4" s="698"/>
      <c r="AN4" s="698"/>
      <c r="AO4" s="698"/>
      <c r="AP4" s="698">
        <v>2</v>
      </c>
      <c r="AQ4" s="698"/>
      <c r="AR4" s="698"/>
      <c r="AS4" s="698"/>
      <c r="AT4" s="698"/>
      <c r="AU4" s="698"/>
      <c r="AV4" s="698"/>
      <c r="AW4" s="698"/>
      <c r="AX4" s="698"/>
      <c r="AY4" s="698"/>
      <c r="AZ4" s="698"/>
      <c r="BA4" s="698"/>
      <c r="BB4" s="698"/>
      <c r="BC4" s="698"/>
      <c r="BD4" s="698"/>
      <c r="BE4" s="698"/>
      <c r="BF4" s="698"/>
      <c r="BG4" s="698"/>
      <c r="BH4" s="698">
        <v>3</v>
      </c>
      <c r="BI4" s="698"/>
      <c r="BJ4" s="698"/>
      <c r="BK4" s="698"/>
      <c r="BL4" s="698"/>
      <c r="BM4" s="698"/>
      <c r="BN4" s="698"/>
      <c r="BO4" s="704"/>
      <c r="BP4" s="698"/>
      <c r="BQ4" s="698"/>
      <c r="BR4" s="698"/>
      <c r="BS4" s="698"/>
      <c r="BT4" s="698"/>
      <c r="BU4" s="698"/>
      <c r="BV4" s="698"/>
      <c r="BW4" s="698"/>
      <c r="BX4" s="698"/>
      <c r="BY4" s="698"/>
      <c r="BZ4" s="698">
        <v>4</v>
      </c>
      <c r="CA4" s="698"/>
      <c r="CB4" s="698"/>
      <c r="CC4" s="698"/>
      <c r="CD4" s="698"/>
      <c r="CE4" s="698"/>
      <c r="CF4" s="698"/>
      <c r="CG4" s="698"/>
      <c r="CH4" s="698"/>
      <c r="CI4" s="698"/>
      <c r="CJ4" s="698"/>
      <c r="CK4" s="675"/>
      <c r="CL4" s="675"/>
      <c r="CM4" s="675"/>
      <c r="CN4" s="675"/>
      <c r="CO4" s="675"/>
      <c r="CP4" s="675"/>
      <c r="CQ4" s="675"/>
      <c r="CR4" s="675">
        <v>5</v>
      </c>
      <c r="CS4" s="698"/>
      <c r="CT4" s="698"/>
      <c r="CU4" s="698"/>
      <c r="CV4" s="698"/>
      <c r="CW4" s="698"/>
      <c r="CX4" s="698"/>
      <c r="CY4" s="665"/>
      <c r="CZ4" s="665"/>
      <c r="DA4" s="665"/>
      <c r="DB4" s="665"/>
      <c r="DC4" s="665"/>
      <c r="DD4" s="698"/>
      <c r="DE4" s="698">
        <v>6</v>
      </c>
      <c r="DF4" s="698"/>
      <c r="DG4" s="698"/>
      <c r="DH4" s="698"/>
      <c r="DI4" s="698"/>
      <c r="DJ4" s="698"/>
      <c r="DK4" s="698"/>
      <c r="DL4" s="698"/>
      <c r="DM4" s="675"/>
      <c r="DN4" s="665"/>
      <c r="DO4" s="665"/>
      <c r="DP4" s="665"/>
      <c r="DQ4" s="665"/>
      <c r="DR4" s="665"/>
      <c r="DS4" s="665"/>
      <c r="DT4" s="665"/>
      <c r="DU4" s="665"/>
      <c r="DV4" s="665"/>
      <c r="DW4" s="665"/>
      <c r="DX4" s="665"/>
      <c r="DY4" s="665"/>
      <c r="DZ4" s="665">
        <v>7</v>
      </c>
      <c r="EA4" s="665"/>
      <c r="EB4" s="665"/>
      <c r="EC4" s="665"/>
      <c r="ED4" s="665"/>
      <c r="EE4" s="665"/>
      <c r="EF4" s="665"/>
      <c r="EG4" s="665"/>
      <c r="EH4" s="665"/>
      <c r="EI4" s="665"/>
      <c r="EJ4" s="665"/>
      <c r="EK4" s="665"/>
      <c r="EL4" s="665"/>
      <c r="EM4" s="665"/>
      <c r="EN4" s="665"/>
      <c r="EO4" s="665"/>
      <c r="EP4" s="665">
        <v>8</v>
      </c>
    </row>
    <row r="5" spans="1:146" ht="16.5" customHeight="1" thickBot="1">
      <c r="A5" s="1403" t="s">
        <v>343</v>
      </c>
      <c r="B5" s="1110" t="s">
        <v>690</v>
      </c>
      <c r="C5" s="1406" t="s">
        <v>401</v>
      </c>
      <c r="D5" s="1398" t="s">
        <v>402</v>
      </c>
      <c r="E5" s="1398"/>
      <c r="F5" s="1398"/>
      <c r="G5" s="1398" t="s">
        <v>403</v>
      </c>
      <c r="H5" s="1398"/>
      <c r="I5" s="1398"/>
      <c r="J5" s="1398" t="s">
        <v>404</v>
      </c>
      <c r="K5" s="1398"/>
      <c r="L5" s="1400"/>
      <c r="M5" s="1382" t="s">
        <v>405</v>
      </c>
      <c r="N5" s="1390"/>
      <c r="O5" s="1390"/>
      <c r="P5" s="1390"/>
      <c r="Q5" s="1390"/>
      <c r="R5" s="1390"/>
      <c r="S5" s="1390" t="s">
        <v>405</v>
      </c>
      <c r="T5" s="1390"/>
      <c r="U5" s="1390"/>
      <c r="V5" s="1390"/>
      <c r="W5" s="1390"/>
      <c r="X5" s="1390"/>
      <c r="Y5" s="1390" t="s">
        <v>405</v>
      </c>
      <c r="Z5" s="1390"/>
      <c r="AA5" s="1390"/>
      <c r="AB5" s="1390"/>
      <c r="AC5" s="1390"/>
      <c r="AD5" s="1383"/>
      <c r="AE5" s="1382" t="s">
        <v>406</v>
      </c>
      <c r="AF5" s="1390"/>
      <c r="AG5" s="1390"/>
      <c r="AH5" s="1390"/>
      <c r="AI5" s="1390"/>
      <c r="AJ5" s="1390"/>
      <c r="AK5" s="1390"/>
      <c r="AL5" s="1390"/>
      <c r="AM5" s="1390"/>
      <c r="AN5" s="1390"/>
      <c r="AO5" s="1390"/>
      <c r="AP5" s="1383"/>
      <c r="AQ5" s="1382" t="s">
        <v>406</v>
      </c>
      <c r="AR5" s="1390"/>
      <c r="AS5" s="1390"/>
      <c r="AT5" s="1390"/>
      <c r="AU5" s="1390"/>
      <c r="AV5" s="1390"/>
      <c r="AW5" s="1382" t="s">
        <v>407</v>
      </c>
      <c r="AX5" s="1390"/>
      <c r="AY5" s="1390"/>
      <c r="AZ5" s="1390"/>
      <c r="BA5" s="1390"/>
      <c r="BB5" s="1390"/>
      <c r="BC5" s="1390"/>
      <c r="BD5" s="1390"/>
      <c r="BE5" s="1390"/>
      <c r="BF5" s="1390"/>
      <c r="BG5" s="1390"/>
      <c r="BH5" s="1390"/>
      <c r="BI5" s="1390" t="s">
        <v>407</v>
      </c>
      <c r="BJ5" s="1390"/>
      <c r="BK5" s="1390"/>
      <c r="BL5" s="1390"/>
      <c r="BM5" s="1390"/>
      <c r="BN5" s="1383"/>
      <c r="BO5" s="1382" t="s">
        <v>408</v>
      </c>
      <c r="BP5" s="1390"/>
      <c r="BQ5" s="1390"/>
      <c r="BR5" s="1390"/>
      <c r="BS5" s="1390"/>
      <c r="BT5" s="1390"/>
      <c r="BU5" s="1390"/>
      <c r="BV5" s="1390"/>
      <c r="BW5" s="1390"/>
      <c r="BX5" s="1390"/>
      <c r="BY5" s="1390"/>
      <c r="BZ5" s="1390"/>
      <c r="CA5" s="1390" t="s">
        <v>408</v>
      </c>
      <c r="CB5" s="1390"/>
      <c r="CC5" s="1390"/>
      <c r="CD5" s="1390"/>
      <c r="CE5" s="1390"/>
      <c r="CF5" s="1383"/>
      <c r="CG5" s="1409" t="s">
        <v>409</v>
      </c>
      <c r="CH5" s="1410"/>
      <c r="CI5" s="1410"/>
      <c r="CJ5" s="1410"/>
      <c r="CK5" s="1411"/>
      <c r="CL5" s="1394" t="s">
        <v>410</v>
      </c>
      <c r="CM5" s="1417" t="s">
        <v>256</v>
      </c>
      <c r="CN5" s="1418"/>
      <c r="CO5" s="1418"/>
      <c r="CP5" s="1418"/>
      <c r="CQ5" s="1418"/>
      <c r="CR5" s="1419"/>
      <c r="CS5" s="1417" t="s">
        <v>256</v>
      </c>
      <c r="CT5" s="1418"/>
      <c r="CU5" s="1418"/>
      <c r="CV5" s="1418"/>
      <c r="CW5" s="1418"/>
      <c r="CX5" s="1419"/>
      <c r="CY5" s="1414" t="s">
        <v>60</v>
      </c>
      <c r="CZ5" s="1415"/>
      <c r="DA5" s="1415"/>
      <c r="DB5" s="1415"/>
      <c r="DC5" s="1415"/>
      <c r="DD5" s="1415"/>
      <c r="DE5" s="1416"/>
      <c r="DF5" s="1392" t="s">
        <v>344</v>
      </c>
      <c r="DG5" s="1396"/>
      <c r="DH5" s="1396"/>
      <c r="DI5" s="1396"/>
      <c r="DJ5" s="1393"/>
      <c r="DK5" s="1392" t="s">
        <v>411</v>
      </c>
      <c r="DL5" s="1396"/>
      <c r="DM5" s="1396"/>
      <c r="DN5" s="1396"/>
      <c r="DO5" s="1396"/>
      <c r="DP5" s="1396"/>
      <c r="DQ5" s="1396"/>
      <c r="DR5" s="1396"/>
      <c r="DS5" s="1396"/>
      <c r="DT5" s="1396"/>
      <c r="DU5" s="1396"/>
      <c r="DV5" s="1396"/>
      <c r="DW5" s="1396"/>
      <c r="DX5" s="1396"/>
      <c r="DY5" s="1396"/>
      <c r="DZ5" s="1393"/>
      <c r="EA5" s="1392" t="s">
        <v>411</v>
      </c>
      <c r="EB5" s="1396"/>
      <c r="EC5" s="1396"/>
      <c r="ED5" s="1396"/>
      <c r="EE5" s="1396"/>
      <c r="EF5" s="1396"/>
      <c r="EG5" s="1396"/>
      <c r="EH5" s="1396"/>
      <c r="EI5" s="1396"/>
      <c r="EJ5" s="1396"/>
      <c r="EK5" s="1396"/>
      <c r="EL5" s="1396"/>
      <c r="EM5" s="1396"/>
      <c r="EN5" s="1396"/>
      <c r="EO5" s="1396"/>
      <c r="EP5" s="1393"/>
    </row>
    <row r="6" spans="1:146" ht="16.2" thickBot="1">
      <c r="A6" s="1404"/>
      <c r="B6" s="1123"/>
      <c r="C6" s="1407"/>
      <c r="D6" s="1399"/>
      <c r="E6" s="1399"/>
      <c r="F6" s="1399"/>
      <c r="G6" s="1399"/>
      <c r="H6" s="1399"/>
      <c r="I6" s="1399"/>
      <c r="J6" s="1399"/>
      <c r="K6" s="1399"/>
      <c r="L6" s="1401"/>
      <c r="M6" s="1384"/>
      <c r="N6" s="1391"/>
      <c r="O6" s="1391"/>
      <c r="P6" s="1391"/>
      <c r="Q6" s="1391"/>
      <c r="R6" s="1391"/>
      <c r="S6" s="1391"/>
      <c r="T6" s="1391"/>
      <c r="U6" s="1391"/>
      <c r="V6" s="1391"/>
      <c r="W6" s="1391"/>
      <c r="X6" s="1391"/>
      <c r="Y6" s="1391"/>
      <c r="Z6" s="1391"/>
      <c r="AA6" s="1391"/>
      <c r="AB6" s="1391"/>
      <c r="AC6" s="1391"/>
      <c r="AD6" s="1385"/>
      <c r="AE6" s="1384"/>
      <c r="AF6" s="1391"/>
      <c r="AG6" s="1391"/>
      <c r="AH6" s="1391"/>
      <c r="AI6" s="1391"/>
      <c r="AJ6" s="1391"/>
      <c r="AK6" s="1391"/>
      <c r="AL6" s="1391"/>
      <c r="AM6" s="1391"/>
      <c r="AN6" s="1391"/>
      <c r="AO6" s="1391"/>
      <c r="AP6" s="1385"/>
      <c r="AQ6" s="1384"/>
      <c r="AR6" s="1391"/>
      <c r="AS6" s="1391"/>
      <c r="AT6" s="1391"/>
      <c r="AU6" s="1391"/>
      <c r="AV6" s="1391"/>
      <c r="AW6" s="1384"/>
      <c r="AX6" s="1391"/>
      <c r="AY6" s="1391"/>
      <c r="AZ6" s="1391"/>
      <c r="BA6" s="1391"/>
      <c r="BB6" s="1391"/>
      <c r="BC6" s="1391"/>
      <c r="BD6" s="1391"/>
      <c r="BE6" s="1391"/>
      <c r="BF6" s="1391"/>
      <c r="BG6" s="1391"/>
      <c r="BH6" s="1391"/>
      <c r="BI6" s="1391"/>
      <c r="BJ6" s="1391"/>
      <c r="BK6" s="1391"/>
      <c r="BL6" s="1391"/>
      <c r="BM6" s="1391"/>
      <c r="BN6" s="1385"/>
      <c r="BO6" s="1384"/>
      <c r="BP6" s="1391"/>
      <c r="BQ6" s="1391"/>
      <c r="BR6" s="1391"/>
      <c r="BS6" s="1391"/>
      <c r="BT6" s="1391"/>
      <c r="BU6" s="1391"/>
      <c r="BV6" s="1391"/>
      <c r="BW6" s="1391"/>
      <c r="BX6" s="1391"/>
      <c r="BY6" s="1391"/>
      <c r="BZ6" s="1391"/>
      <c r="CA6" s="1391"/>
      <c r="CB6" s="1391"/>
      <c r="CC6" s="1391"/>
      <c r="CD6" s="1391"/>
      <c r="CE6" s="1391"/>
      <c r="CF6" s="1385"/>
      <c r="CG6" s="1409" t="s">
        <v>412</v>
      </c>
      <c r="CH6" s="1410"/>
      <c r="CI6" s="1410"/>
      <c r="CJ6" s="1410"/>
      <c r="CK6" s="1411"/>
      <c r="CL6" s="1412"/>
      <c r="CM6" s="1394" t="s">
        <v>413</v>
      </c>
      <c r="CN6" s="1392" t="s">
        <v>414</v>
      </c>
      <c r="CO6" s="1396"/>
      <c r="CP6" s="1396"/>
      <c r="CQ6" s="1396"/>
      <c r="CR6" s="1393"/>
      <c r="CS6" s="1382" t="s">
        <v>415</v>
      </c>
      <c r="CT6" s="1383"/>
      <c r="CU6" s="1382" t="s">
        <v>416</v>
      </c>
      <c r="CV6" s="1383"/>
      <c r="CW6" s="1382" t="s">
        <v>417</v>
      </c>
      <c r="CX6" s="1383"/>
      <c r="CY6" s="1392" t="s">
        <v>56</v>
      </c>
      <c r="CZ6" s="1393"/>
      <c r="DA6" s="1392" t="s">
        <v>57</v>
      </c>
      <c r="DB6" s="1393"/>
      <c r="DC6" s="1394" t="s">
        <v>418</v>
      </c>
      <c r="DD6" s="1382" t="s">
        <v>419</v>
      </c>
      <c r="DE6" s="1383"/>
      <c r="DF6" s="1420" t="s">
        <v>420</v>
      </c>
      <c r="DG6" s="1421"/>
      <c r="DH6" s="1421"/>
      <c r="DI6" s="1421"/>
      <c r="DJ6" s="1422"/>
      <c r="DK6" s="1426" t="s">
        <v>421</v>
      </c>
      <c r="DL6" s="1427"/>
      <c r="DM6" s="1427"/>
      <c r="DN6" s="1427"/>
      <c r="DO6" s="1427"/>
      <c r="DP6" s="1427"/>
      <c r="DQ6" s="1427"/>
      <c r="DR6" s="1427"/>
      <c r="DS6" s="1427"/>
      <c r="DT6" s="1427"/>
      <c r="DU6" s="1427"/>
      <c r="DV6" s="1427"/>
      <c r="DW6" s="1427"/>
      <c r="DX6" s="1427"/>
      <c r="DY6" s="1427"/>
      <c r="DZ6" s="1428"/>
      <c r="EA6" s="1423" t="s">
        <v>422</v>
      </c>
      <c r="EB6" s="1424"/>
      <c r="EC6" s="1424"/>
      <c r="ED6" s="1424"/>
      <c r="EE6" s="1424"/>
      <c r="EF6" s="1424"/>
      <c r="EG6" s="1424"/>
      <c r="EH6" s="1424"/>
      <c r="EI6" s="1424"/>
      <c r="EJ6" s="1424"/>
      <c r="EK6" s="1424"/>
      <c r="EL6" s="1424"/>
      <c r="EM6" s="1424"/>
      <c r="EN6" s="1424"/>
      <c r="EO6" s="1424"/>
      <c r="EP6" s="1425"/>
    </row>
    <row r="7" spans="1:146" ht="47.4" thickBot="1">
      <c r="A7" s="1404"/>
      <c r="B7" s="1123"/>
      <c r="C7" s="1407"/>
      <c r="D7" s="1399"/>
      <c r="E7" s="1399"/>
      <c r="F7" s="1399"/>
      <c r="G7" s="1399"/>
      <c r="H7" s="1399"/>
      <c r="I7" s="1399"/>
      <c r="J7" s="1399"/>
      <c r="K7" s="1399"/>
      <c r="L7" s="1401"/>
      <c r="M7" s="1387" t="s">
        <v>283</v>
      </c>
      <c r="N7" s="1388"/>
      <c r="O7" s="1388"/>
      <c r="P7" s="1388"/>
      <c r="Q7" s="1388"/>
      <c r="R7" s="1389"/>
      <c r="S7" s="1387" t="s">
        <v>284</v>
      </c>
      <c r="T7" s="1388"/>
      <c r="U7" s="1388"/>
      <c r="V7" s="1388"/>
      <c r="W7" s="1388"/>
      <c r="X7" s="1389"/>
      <c r="Y7" s="1387" t="s">
        <v>285</v>
      </c>
      <c r="Z7" s="1388"/>
      <c r="AA7" s="1388"/>
      <c r="AB7" s="1388"/>
      <c r="AC7" s="1388"/>
      <c r="AD7" s="1389"/>
      <c r="AE7" s="1387" t="s">
        <v>283</v>
      </c>
      <c r="AF7" s="1388"/>
      <c r="AG7" s="1388"/>
      <c r="AH7" s="1388"/>
      <c r="AI7" s="1388"/>
      <c r="AJ7" s="1389"/>
      <c r="AK7" s="1387" t="s">
        <v>284</v>
      </c>
      <c r="AL7" s="1388"/>
      <c r="AM7" s="1388"/>
      <c r="AN7" s="1388"/>
      <c r="AO7" s="1388"/>
      <c r="AP7" s="1389"/>
      <c r="AQ7" s="1387" t="s">
        <v>285</v>
      </c>
      <c r="AR7" s="1388"/>
      <c r="AS7" s="1388"/>
      <c r="AT7" s="1388"/>
      <c r="AU7" s="1388"/>
      <c r="AV7" s="1389"/>
      <c r="AW7" s="1387" t="s">
        <v>283</v>
      </c>
      <c r="AX7" s="1388"/>
      <c r="AY7" s="1388"/>
      <c r="AZ7" s="1388"/>
      <c r="BA7" s="1388"/>
      <c r="BB7" s="1389"/>
      <c r="BC7" s="1387" t="s">
        <v>284</v>
      </c>
      <c r="BD7" s="1388"/>
      <c r="BE7" s="1388"/>
      <c r="BF7" s="1388"/>
      <c r="BG7" s="1388"/>
      <c r="BH7" s="1389"/>
      <c r="BI7" s="1387" t="s">
        <v>285</v>
      </c>
      <c r="BJ7" s="1388"/>
      <c r="BK7" s="1388"/>
      <c r="BL7" s="1388"/>
      <c r="BM7" s="1388"/>
      <c r="BN7" s="1389"/>
      <c r="BO7" s="1387" t="s">
        <v>283</v>
      </c>
      <c r="BP7" s="1388"/>
      <c r="BQ7" s="1388"/>
      <c r="BR7" s="1388"/>
      <c r="BS7" s="1388"/>
      <c r="BT7" s="1389"/>
      <c r="BU7" s="1387" t="s">
        <v>284</v>
      </c>
      <c r="BV7" s="1388"/>
      <c r="BW7" s="1388"/>
      <c r="BX7" s="1388"/>
      <c r="BY7" s="1388"/>
      <c r="BZ7" s="1389"/>
      <c r="CA7" s="1387" t="s">
        <v>285</v>
      </c>
      <c r="CB7" s="1388"/>
      <c r="CC7" s="1388"/>
      <c r="CD7" s="1388"/>
      <c r="CE7" s="1388"/>
      <c r="CF7" s="1389"/>
      <c r="CG7" s="735" t="s">
        <v>345</v>
      </c>
      <c r="CH7" s="734" t="s">
        <v>346</v>
      </c>
      <c r="CI7" s="734" t="s">
        <v>347</v>
      </c>
      <c r="CJ7" s="734" t="s">
        <v>348</v>
      </c>
      <c r="CK7" s="733" t="s">
        <v>349</v>
      </c>
      <c r="CL7" s="1412"/>
      <c r="CM7" s="1412"/>
      <c r="CN7" s="732" t="s">
        <v>423</v>
      </c>
      <c r="CO7" s="732" t="s">
        <v>424</v>
      </c>
      <c r="CP7" s="732" t="s">
        <v>425</v>
      </c>
      <c r="CQ7" s="732" t="s">
        <v>349</v>
      </c>
      <c r="CR7" s="730"/>
      <c r="CS7" s="1384"/>
      <c r="CT7" s="1385"/>
      <c r="CU7" s="1384"/>
      <c r="CV7" s="1385"/>
      <c r="CW7" s="1384"/>
      <c r="CX7" s="1385"/>
      <c r="CY7" s="1394" t="s">
        <v>58</v>
      </c>
      <c r="CZ7" s="1394" t="s">
        <v>59</v>
      </c>
      <c r="DA7" s="1394" t="s">
        <v>58</v>
      </c>
      <c r="DB7" s="1394" t="s">
        <v>59</v>
      </c>
      <c r="DC7" s="1412"/>
      <c r="DD7" s="1384"/>
      <c r="DE7" s="1385"/>
      <c r="DF7" s="731" t="s">
        <v>350</v>
      </c>
      <c r="DG7" s="731" t="s">
        <v>351</v>
      </c>
      <c r="DH7" s="731" t="s">
        <v>426</v>
      </c>
      <c r="DI7" s="1420" t="s">
        <v>427</v>
      </c>
      <c r="DJ7" s="1422"/>
      <c r="DK7" s="730" t="s">
        <v>428</v>
      </c>
      <c r="DL7" s="730" t="s">
        <v>429</v>
      </c>
      <c r="DM7" s="730" t="s">
        <v>430</v>
      </c>
      <c r="DN7" s="730" t="s">
        <v>431</v>
      </c>
      <c r="DO7" s="730" t="s">
        <v>432</v>
      </c>
      <c r="DP7" s="730" t="s">
        <v>433</v>
      </c>
      <c r="DQ7" s="730" t="s">
        <v>434</v>
      </c>
      <c r="DR7" s="730" t="s">
        <v>435</v>
      </c>
      <c r="DS7" s="730" t="s">
        <v>436</v>
      </c>
      <c r="DT7" s="730" t="s">
        <v>437</v>
      </c>
      <c r="DU7" s="730" t="s">
        <v>438</v>
      </c>
      <c r="DV7" s="730" t="s">
        <v>439</v>
      </c>
      <c r="DW7" s="730" t="s">
        <v>440</v>
      </c>
      <c r="DX7" s="730" t="s">
        <v>441</v>
      </c>
      <c r="DY7" s="730" t="s">
        <v>442</v>
      </c>
      <c r="DZ7" s="730" t="s">
        <v>443</v>
      </c>
      <c r="EA7" s="730" t="s">
        <v>428</v>
      </c>
      <c r="EB7" s="730" t="s">
        <v>429</v>
      </c>
      <c r="EC7" s="730" t="s">
        <v>430</v>
      </c>
      <c r="ED7" s="730" t="s">
        <v>431</v>
      </c>
      <c r="EE7" s="730" t="s">
        <v>432</v>
      </c>
      <c r="EF7" s="730" t="s">
        <v>433</v>
      </c>
      <c r="EG7" s="730" t="s">
        <v>434</v>
      </c>
      <c r="EH7" s="730" t="s">
        <v>435</v>
      </c>
      <c r="EI7" s="730" t="s">
        <v>436</v>
      </c>
      <c r="EJ7" s="730" t="s">
        <v>437</v>
      </c>
      <c r="EK7" s="730" t="s">
        <v>438</v>
      </c>
      <c r="EL7" s="730" t="s">
        <v>439</v>
      </c>
      <c r="EM7" s="730" t="s">
        <v>440</v>
      </c>
      <c r="EN7" s="730" t="s">
        <v>441</v>
      </c>
      <c r="EO7" s="730" t="s">
        <v>442</v>
      </c>
      <c r="EP7" s="730" t="s">
        <v>443</v>
      </c>
    </row>
    <row r="8" spans="1:146" ht="16.2" thickBot="1">
      <c r="A8" s="1405"/>
      <c r="B8" s="1123"/>
      <c r="C8" s="1408"/>
      <c r="D8" s="728" t="s">
        <v>172</v>
      </c>
      <c r="E8" s="728" t="s">
        <v>173</v>
      </c>
      <c r="F8" s="729" t="s">
        <v>54</v>
      </c>
      <c r="G8" s="728" t="s">
        <v>172</v>
      </c>
      <c r="H8" s="728" t="s">
        <v>173</v>
      </c>
      <c r="I8" s="729" t="s">
        <v>54</v>
      </c>
      <c r="J8" s="728" t="s">
        <v>172</v>
      </c>
      <c r="K8" s="728" t="s">
        <v>173</v>
      </c>
      <c r="L8" s="727" t="s">
        <v>54</v>
      </c>
      <c r="M8" s="726" t="s">
        <v>172</v>
      </c>
      <c r="N8" s="726" t="s">
        <v>11</v>
      </c>
      <c r="O8" s="726" t="s">
        <v>173</v>
      </c>
      <c r="P8" s="726" t="s">
        <v>11</v>
      </c>
      <c r="Q8" s="726" t="s">
        <v>30</v>
      </c>
      <c r="R8" s="725" t="s">
        <v>11</v>
      </c>
      <c r="S8" s="726" t="s">
        <v>172</v>
      </c>
      <c r="T8" s="726" t="s">
        <v>11</v>
      </c>
      <c r="U8" s="726" t="s">
        <v>173</v>
      </c>
      <c r="V8" s="726" t="s">
        <v>11</v>
      </c>
      <c r="W8" s="726" t="s">
        <v>30</v>
      </c>
      <c r="X8" s="725" t="s">
        <v>11</v>
      </c>
      <c r="Y8" s="726" t="s">
        <v>172</v>
      </c>
      <c r="Z8" s="726" t="s">
        <v>11</v>
      </c>
      <c r="AA8" s="726" t="s">
        <v>173</v>
      </c>
      <c r="AB8" s="726" t="s">
        <v>11</v>
      </c>
      <c r="AC8" s="726" t="s">
        <v>30</v>
      </c>
      <c r="AD8" s="725" t="s">
        <v>11</v>
      </c>
      <c r="AE8" s="726" t="s">
        <v>172</v>
      </c>
      <c r="AF8" s="726" t="s">
        <v>11</v>
      </c>
      <c r="AG8" s="726" t="s">
        <v>173</v>
      </c>
      <c r="AH8" s="726" t="s">
        <v>11</v>
      </c>
      <c r="AI8" s="726" t="s">
        <v>30</v>
      </c>
      <c r="AJ8" s="725" t="s">
        <v>11</v>
      </c>
      <c r="AK8" s="726" t="s">
        <v>172</v>
      </c>
      <c r="AL8" s="726" t="s">
        <v>11</v>
      </c>
      <c r="AM8" s="726" t="s">
        <v>173</v>
      </c>
      <c r="AN8" s="726" t="s">
        <v>11</v>
      </c>
      <c r="AO8" s="726" t="s">
        <v>30</v>
      </c>
      <c r="AP8" s="725" t="s">
        <v>11</v>
      </c>
      <c r="AQ8" s="726" t="s">
        <v>172</v>
      </c>
      <c r="AR8" s="726" t="s">
        <v>11</v>
      </c>
      <c r="AS8" s="726" t="s">
        <v>173</v>
      </c>
      <c r="AT8" s="726" t="s">
        <v>11</v>
      </c>
      <c r="AU8" s="726" t="s">
        <v>30</v>
      </c>
      <c r="AV8" s="725" t="s">
        <v>11</v>
      </c>
      <c r="AW8" s="726" t="s">
        <v>172</v>
      </c>
      <c r="AX8" s="726" t="s">
        <v>11</v>
      </c>
      <c r="AY8" s="726" t="s">
        <v>173</v>
      </c>
      <c r="AZ8" s="726" t="s">
        <v>11</v>
      </c>
      <c r="BA8" s="726" t="s">
        <v>30</v>
      </c>
      <c r="BB8" s="725" t="s">
        <v>11</v>
      </c>
      <c r="BC8" s="726" t="s">
        <v>172</v>
      </c>
      <c r="BD8" s="726" t="s">
        <v>11</v>
      </c>
      <c r="BE8" s="726" t="s">
        <v>173</v>
      </c>
      <c r="BF8" s="726" t="s">
        <v>11</v>
      </c>
      <c r="BG8" s="726" t="s">
        <v>30</v>
      </c>
      <c r="BH8" s="725" t="s">
        <v>11</v>
      </c>
      <c r="BI8" s="726" t="s">
        <v>172</v>
      </c>
      <c r="BJ8" s="726" t="s">
        <v>11</v>
      </c>
      <c r="BK8" s="726" t="s">
        <v>173</v>
      </c>
      <c r="BL8" s="726" t="s">
        <v>11</v>
      </c>
      <c r="BM8" s="726" t="s">
        <v>30</v>
      </c>
      <c r="BN8" s="725" t="s">
        <v>11</v>
      </c>
      <c r="BO8" s="726" t="s">
        <v>172</v>
      </c>
      <c r="BP8" s="726" t="s">
        <v>11</v>
      </c>
      <c r="BQ8" s="726" t="s">
        <v>173</v>
      </c>
      <c r="BR8" s="726" t="s">
        <v>11</v>
      </c>
      <c r="BS8" s="726" t="s">
        <v>30</v>
      </c>
      <c r="BT8" s="725" t="s">
        <v>11</v>
      </c>
      <c r="BU8" s="726" t="s">
        <v>172</v>
      </c>
      <c r="BV8" s="726" t="s">
        <v>11</v>
      </c>
      <c r="BW8" s="726" t="s">
        <v>173</v>
      </c>
      <c r="BX8" s="726" t="s">
        <v>11</v>
      </c>
      <c r="BY8" s="726" t="s">
        <v>30</v>
      </c>
      <c r="BZ8" s="725" t="s">
        <v>11</v>
      </c>
      <c r="CA8" s="726" t="s">
        <v>172</v>
      </c>
      <c r="CB8" s="726" t="s">
        <v>11</v>
      </c>
      <c r="CC8" s="726" t="s">
        <v>173</v>
      </c>
      <c r="CD8" s="726" t="s">
        <v>11</v>
      </c>
      <c r="CE8" s="726" t="s">
        <v>30</v>
      </c>
      <c r="CF8" s="725" t="s">
        <v>11</v>
      </c>
      <c r="CG8" s="724" t="s">
        <v>13</v>
      </c>
      <c r="CH8" s="723" t="s">
        <v>13</v>
      </c>
      <c r="CI8" s="723" t="s">
        <v>13</v>
      </c>
      <c r="CJ8" s="723" t="s">
        <v>13</v>
      </c>
      <c r="CK8" s="722" t="s">
        <v>13</v>
      </c>
      <c r="CL8" s="1413"/>
      <c r="CM8" s="1413"/>
      <c r="CN8" s="721" t="s">
        <v>13</v>
      </c>
      <c r="CO8" s="721" t="s">
        <v>13</v>
      </c>
      <c r="CP8" s="721" t="s">
        <v>13</v>
      </c>
      <c r="CQ8" s="721" t="s">
        <v>13</v>
      </c>
      <c r="CR8" s="718" t="s">
        <v>11</v>
      </c>
      <c r="CS8" s="720" t="s">
        <v>54</v>
      </c>
      <c r="CT8" s="720" t="s">
        <v>11</v>
      </c>
      <c r="CU8" s="720" t="s">
        <v>54</v>
      </c>
      <c r="CV8" s="719" t="s">
        <v>11</v>
      </c>
      <c r="CW8" s="718" t="s">
        <v>54</v>
      </c>
      <c r="CX8" s="717" t="s">
        <v>11</v>
      </c>
      <c r="CY8" s="1395"/>
      <c r="CZ8" s="1395"/>
      <c r="DA8" s="1395"/>
      <c r="DB8" s="1395"/>
      <c r="DC8" s="1395"/>
      <c r="DD8" s="715" t="s">
        <v>54</v>
      </c>
      <c r="DE8" s="715" t="s">
        <v>11</v>
      </c>
      <c r="DF8" s="715" t="s">
        <v>13</v>
      </c>
      <c r="DG8" s="715" t="s">
        <v>13</v>
      </c>
      <c r="DH8" s="715" t="s">
        <v>13</v>
      </c>
      <c r="DI8" s="715" t="s">
        <v>13</v>
      </c>
      <c r="DJ8" s="716" t="s">
        <v>444</v>
      </c>
      <c r="DK8" s="715" t="s">
        <v>13</v>
      </c>
      <c r="DL8" s="715" t="s">
        <v>13</v>
      </c>
      <c r="DM8" s="715" t="s">
        <v>13</v>
      </c>
      <c r="DN8" s="715" t="s">
        <v>13</v>
      </c>
      <c r="DO8" s="715" t="s">
        <v>13</v>
      </c>
      <c r="DP8" s="715" t="s">
        <v>13</v>
      </c>
      <c r="DQ8" s="715" t="s">
        <v>13</v>
      </c>
      <c r="DR8" s="715" t="s">
        <v>13</v>
      </c>
      <c r="DS8" s="715" t="s">
        <v>13</v>
      </c>
      <c r="DT8" s="715" t="s">
        <v>13</v>
      </c>
      <c r="DU8" s="715" t="s">
        <v>13</v>
      </c>
      <c r="DV8" s="715" t="s">
        <v>13</v>
      </c>
      <c r="DW8" s="715" t="s">
        <v>13</v>
      </c>
      <c r="DX8" s="715" t="s">
        <v>13</v>
      </c>
      <c r="DY8" s="715" t="s">
        <v>13</v>
      </c>
      <c r="DZ8" s="715" t="s">
        <v>13</v>
      </c>
      <c r="EA8" s="714"/>
      <c r="EB8" s="714"/>
      <c r="EC8" s="714"/>
      <c r="ED8" s="714"/>
      <c r="EE8" s="714"/>
      <c r="EF8" s="714"/>
      <c r="EG8" s="713">
        <v>1</v>
      </c>
      <c r="EH8" s="713">
        <v>2</v>
      </c>
      <c r="EI8" s="713">
        <v>3</v>
      </c>
      <c r="EJ8" s="713">
        <v>4</v>
      </c>
      <c r="EK8" s="713">
        <v>5</v>
      </c>
      <c r="EL8" s="713">
        <v>6</v>
      </c>
      <c r="EM8" s="713">
        <v>7</v>
      </c>
      <c r="EN8" s="713">
        <v>8</v>
      </c>
      <c r="EO8" s="713">
        <v>9</v>
      </c>
      <c r="EP8" s="713">
        <v>10</v>
      </c>
    </row>
    <row r="9" spans="1:146" ht="24.9" customHeight="1">
      <c r="A9" s="649">
        <v>1</v>
      </c>
      <c r="B9" s="300" t="s">
        <v>674</v>
      </c>
      <c r="C9" s="711">
        <v>9</v>
      </c>
      <c r="D9" s="651">
        <v>317.82372729311498</v>
      </c>
      <c r="E9" s="652">
        <v>307.95985647006103</v>
      </c>
      <c r="F9" s="712">
        <v>625.78358376317601</v>
      </c>
      <c r="G9" s="652">
        <v>222.223403280491</v>
      </c>
      <c r="H9" s="652">
        <v>212.93906350224501</v>
      </c>
      <c r="I9" s="712">
        <v>435.16246678273598</v>
      </c>
      <c r="J9" s="652">
        <v>72.679572377925496</v>
      </c>
      <c r="K9" s="652">
        <v>70.968506212077401</v>
      </c>
      <c r="L9" s="712">
        <v>143.648078590003</v>
      </c>
      <c r="M9" s="401">
        <v>69</v>
      </c>
      <c r="N9" s="384">
        <f t="shared" ref="N9:N21" si="0">M9/D9*100</f>
        <v>21.710147504614817</v>
      </c>
      <c r="O9" s="401">
        <v>68</v>
      </c>
      <c r="P9" s="384">
        <f t="shared" ref="P9:P25" si="1">O9/E9*100</f>
        <v>22.080800004078053</v>
      </c>
      <c r="Q9" s="384">
        <f t="shared" ref="Q9:Q24" si="2">M9+O9</f>
        <v>137</v>
      </c>
      <c r="R9" s="384">
        <f t="shared" ref="R9:R20" si="3">Q9/F9*100</f>
        <v>21.892552562044649</v>
      </c>
      <c r="S9" s="400">
        <v>182</v>
      </c>
      <c r="T9" s="384">
        <f t="shared" ref="T9:T25" si="4">S9/G9*100</f>
        <v>81.899564723288435</v>
      </c>
      <c r="U9" s="400">
        <v>179</v>
      </c>
      <c r="V9" s="384">
        <f>U9/H9*100</f>
        <v>84.061607605460708</v>
      </c>
      <c r="W9" s="384">
        <f t="shared" ref="W9:W19" si="5">U9+S9</f>
        <v>361</v>
      </c>
      <c r="X9" s="384">
        <f t="shared" ref="X9:X25" si="6">W9/I9*100</f>
        <v>82.957522202905622</v>
      </c>
      <c r="Y9" s="400">
        <v>61</v>
      </c>
      <c r="Z9" s="384">
        <f>Y9/J9*100</f>
        <v>83.930048023407394</v>
      </c>
      <c r="AA9" s="400">
        <v>72</v>
      </c>
      <c r="AB9" s="384">
        <f>AA9/K9*100</f>
        <v>101.45345286659995</v>
      </c>
      <c r="AC9" s="384">
        <f t="shared" ref="AC9:AC24" si="7">Y9+AA9</f>
        <v>133</v>
      </c>
      <c r="AD9" s="384">
        <f>AC9/L9*100</f>
        <v>92.587385299879656</v>
      </c>
      <c r="AE9" s="383">
        <v>62</v>
      </c>
      <c r="AF9" s="384">
        <f t="shared" ref="AF9:AF25" si="8">AE9/D9*100</f>
        <v>19.507668772262587</v>
      </c>
      <c r="AG9" s="383">
        <v>74</v>
      </c>
      <c r="AH9" s="384">
        <f t="shared" ref="AH9:AH16" si="9">AG9/E9*100</f>
        <v>24.029105886790823</v>
      </c>
      <c r="AI9" s="384">
        <f t="shared" ref="AI9:AI19" si="10">AG9+AE9</f>
        <v>136</v>
      </c>
      <c r="AJ9" s="384">
        <f t="shared" ref="AJ9:AJ16" si="11">AI9/F9*100</f>
        <v>21.732752908307095</v>
      </c>
      <c r="AK9" s="383">
        <v>64</v>
      </c>
      <c r="AL9" s="384">
        <f t="shared" ref="AL9:AL25" si="12">AK9/G9*100</f>
        <v>28.799846935661865</v>
      </c>
      <c r="AM9" s="383">
        <v>74</v>
      </c>
      <c r="AN9" s="384">
        <f t="shared" ref="AN9:AN16" si="13">AM9/H9*100</f>
        <v>34.751726049184875</v>
      </c>
      <c r="AO9" s="384">
        <f t="shared" ref="AO9:AO19" si="14">AK9+AM9</f>
        <v>138</v>
      </c>
      <c r="AP9" s="384">
        <f t="shared" ref="AP9:AP25" si="15">AO9/I9*100</f>
        <v>31.712293806096888</v>
      </c>
      <c r="AQ9" s="383">
        <v>55</v>
      </c>
      <c r="AR9" s="384"/>
      <c r="AS9" s="383">
        <v>65</v>
      </c>
      <c r="AT9" s="384">
        <f t="shared" ref="AT9:AT22" si="16">AS9/K9*100</f>
        <v>91.589922726791613</v>
      </c>
      <c r="AU9" s="384">
        <f t="shared" ref="AU9:AU24" si="17">AQ9+AS9</f>
        <v>120</v>
      </c>
      <c r="AV9" s="384">
        <f t="shared" ref="AV9:AV25" si="18">AU9/L9*100</f>
        <v>83.537490496132023</v>
      </c>
      <c r="AW9" s="386">
        <v>59</v>
      </c>
      <c r="AX9" s="384">
        <f>AW9/D9*100</f>
        <v>18.563749315540203</v>
      </c>
      <c r="AY9" s="386">
        <v>92</v>
      </c>
      <c r="AZ9" s="384">
        <f t="shared" ref="AZ9:AZ25" si="19">AY9/E9*100</f>
        <v>29.87402353492913</v>
      </c>
      <c r="BA9" s="384">
        <f t="shared" ref="BA9:BA19" si="20">AW9+AY9</f>
        <v>151</v>
      </c>
      <c r="BB9" s="384">
        <f t="shared" ref="BB9:BB25" si="21">BA9/F9*100</f>
        <v>24.129747714370378</v>
      </c>
      <c r="BC9" s="438">
        <v>59</v>
      </c>
      <c r="BD9" s="384">
        <f t="shared" ref="BD9:BD25" si="22">BC9/G9*100</f>
        <v>26.549858893813283</v>
      </c>
      <c r="BE9" s="386">
        <v>73</v>
      </c>
      <c r="BF9" s="384">
        <f>BE9/H9*100</f>
        <v>34.282108129601298</v>
      </c>
      <c r="BG9" s="384">
        <f t="shared" ref="BG9:BG24" si="23">BC9+BE9</f>
        <v>132</v>
      </c>
      <c r="BH9" s="384">
        <f t="shared" ref="BH9:BH25" si="24">BG9/I9*100</f>
        <v>30.333498423223109</v>
      </c>
      <c r="BI9" s="386">
        <v>59</v>
      </c>
      <c r="BJ9" s="384">
        <f t="shared" ref="BJ9:BJ18" si="25">BI9/J9*100</f>
        <v>81.17824317018092</v>
      </c>
      <c r="BK9" s="386">
        <v>58</v>
      </c>
      <c r="BL9" s="384">
        <f t="shared" ref="BL9:BL25" si="26">BK9/K9*100</f>
        <v>81.72639258698328</v>
      </c>
      <c r="BM9" s="384">
        <f t="shared" ref="BM9:BM24" si="27">BI9+BK9</f>
        <v>117</v>
      </c>
      <c r="BN9" s="384">
        <f t="shared" ref="BN9:BN25" si="28">BM9/L9*100</f>
        <v>81.449053233728719</v>
      </c>
      <c r="BO9" s="386">
        <v>67</v>
      </c>
      <c r="BP9" s="384">
        <f>BO9/D9*100</f>
        <v>21.080867866799892</v>
      </c>
      <c r="BQ9" s="386">
        <v>59</v>
      </c>
      <c r="BR9" s="384">
        <f t="shared" ref="BR9:BR25" si="29">BQ9/E9*100</f>
        <v>19.158341180008897</v>
      </c>
      <c r="BS9" s="384">
        <f t="shared" ref="BS9:BS24" si="30">BQ9+BO9</f>
        <v>126</v>
      </c>
      <c r="BT9" s="384">
        <f t="shared" ref="BT9:BT25" si="31">BS9/F9*100</f>
        <v>20.134756370931573</v>
      </c>
      <c r="BU9" s="386">
        <v>61</v>
      </c>
      <c r="BV9" s="384">
        <f t="shared" ref="BV9:BV16" si="32">BU9/G9*100</f>
        <v>27.449854110552717</v>
      </c>
      <c r="BW9" s="386">
        <v>58</v>
      </c>
      <c r="BX9" s="384">
        <f t="shared" ref="BX9:BX25" si="33">BW9/H9*100</f>
        <v>27.237839335847603</v>
      </c>
      <c r="BY9" s="384">
        <f t="shared" ref="BY9:BY24" si="34">BW9+BU9</f>
        <v>119</v>
      </c>
      <c r="BZ9" s="384">
        <f t="shared" ref="BZ9:BZ25" si="35">BY9/I9*100</f>
        <v>27.34610842699659</v>
      </c>
      <c r="CA9" s="386">
        <v>63</v>
      </c>
      <c r="CB9" s="384">
        <f t="shared" ref="CB9:CB25" si="36">CA9/J9*100</f>
        <v>86.681852876633855</v>
      </c>
      <c r="CC9" s="386">
        <v>67</v>
      </c>
      <c r="CD9" s="384">
        <f t="shared" ref="CD9:CD25" si="37">CC9/K9*100</f>
        <v>94.408074195308274</v>
      </c>
      <c r="CE9" s="384">
        <f t="shared" ref="CE9:CE24" si="38">CC9+CA9</f>
        <v>130</v>
      </c>
      <c r="CF9" s="384">
        <f t="shared" ref="CF9:CF25" si="39">CE9/L9*100</f>
        <v>90.498948037476339</v>
      </c>
      <c r="CG9" s="386"/>
      <c r="CH9" s="387"/>
      <c r="CI9" s="387">
        <v>0</v>
      </c>
      <c r="CJ9" s="388"/>
      <c r="CK9" s="388">
        <f t="shared" ref="CK9:CK16" si="40">SUM(CG9+CH9+CI9+CJ9)</f>
        <v>0</v>
      </c>
      <c r="CL9" s="387">
        <v>0</v>
      </c>
      <c r="CM9" s="388">
        <v>1</v>
      </c>
      <c r="CN9" s="387"/>
      <c r="CO9" s="387"/>
      <c r="CP9" s="387"/>
      <c r="CQ9" s="388">
        <v>1</v>
      </c>
      <c r="CR9" s="389">
        <f t="shared" ref="CR9:CR25" si="41">CQ9/CM9*100</f>
        <v>100</v>
      </c>
      <c r="CS9" s="386">
        <v>1</v>
      </c>
      <c r="CT9" s="384">
        <v>100</v>
      </c>
      <c r="CU9" s="386">
        <v>1</v>
      </c>
      <c r="CV9" s="384">
        <f t="shared" ref="CV9:CV25" si="42">CU9/CM9*100</f>
        <v>100</v>
      </c>
      <c r="CW9" s="386">
        <v>1</v>
      </c>
      <c r="CX9" s="388">
        <f t="shared" ref="CX9:CX25" si="43">CW9/CM9*100</f>
        <v>100</v>
      </c>
      <c r="CY9" s="386">
        <v>0</v>
      </c>
      <c r="CZ9" s="386">
        <v>0</v>
      </c>
      <c r="DA9" s="386">
        <v>0</v>
      </c>
      <c r="DB9" s="386">
        <v>0</v>
      </c>
      <c r="DC9" s="388">
        <v>0</v>
      </c>
      <c r="DD9" s="386">
        <v>0</v>
      </c>
      <c r="DE9" s="388" t="e">
        <f t="shared" ref="DE9:DE25" si="44">DD9/DC9*100</f>
        <v>#DIV/0!</v>
      </c>
      <c r="DF9" s="386">
        <v>1</v>
      </c>
      <c r="DG9" s="386">
        <v>1</v>
      </c>
      <c r="DH9" s="386">
        <v>1</v>
      </c>
      <c r="DI9" s="386"/>
      <c r="DJ9" s="390"/>
      <c r="DK9" s="386"/>
      <c r="DL9" s="386"/>
      <c r="DM9" s="416">
        <v>100</v>
      </c>
      <c r="DN9" s="416">
        <v>10</v>
      </c>
      <c r="DO9" s="416">
        <v>0</v>
      </c>
      <c r="DP9" s="416">
        <v>75</v>
      </c>
      <c r="DQ9" s="416">
        <v>11</v>
      </c>
      <c r="DR9" s="416"/>
      <c r="DS9" s="416"/>
      <c r="DT9" s="416"/>
      <c r="DU9" s="417">
        <v>34</v>
      </c>
      <c r="DV9" s="416"/>
      <c r="DW9" s="416"/>
      <c r="DX9" s="416">
        <v>1</v>
      </c>
      <c r="DY9" s="416">
        <v>5</v>
      </c>
      <c r="DZ9" s="417">
        <v>45</v>
      </c>
      <c r="EA9" s="416">
        <v>2</v>
      </c>
      <c r="EB9" s="416">
        <v>55</v>
      </c>
      <c r="EC9" s="416">
        <v>44</v>
      </c>
      <c r="ED9" s="416"/>
      <c r="EE9" s="416">
        <v>4</v>
      </c>
      <c r="EF9" s="416">
        <v>83</v>
      </c>
      <c r="EG9" s="417"/>
      <c r="EH9" s="391"/>
      <c r="EI9" s="391">
        <v>10</v>
      </c>
      <c r="EJ9" s="416">
        <v>70</v>
      </c>
      <c r="EK9" s="391"/>
      <c r="EL9" s="391"/>
      <c r="EM9" s="391"/>
      <c r="EN9" s="391">
        <v>15</v>
      </c>
      <c r="EO9" s="416">
        <v>3</v>
      </c>
      <c r="EP9" s="416">
        <v>15</v>
      </c>
    </row>
    <row r="10" spans="1:146" ht="24.9" customHeight="1">
      <c r="A10" s="649">
        <v>2</v>
      </c>
      <c r="B10" s="300" t="s">
        <v>675</v>
      </c>
      <c r="C10" s="711">
        <v>11</v>
      </c>
      <c r="D10" s="651">
        <v>710.19869925992396</v>
      </c>
      <c r="E10" s="652">
        <v>688.15721013680195</v>
      </c>
      <c r="F10" s="712">
        <v>1398.3559093967301</v>
      </c>
      <c r="G10" s="652">
        <v>495.90121872995502</v>
      </c>
      <c r="H10" s="652">
        <v>475.18280949326498</v>
      </c>
      <c r="I10" s="712">
        <v>971.08402822322</v>
      </c>
      <c r="J10" s="652">
        <v>163.14244438023701</v>
      </c>
      <c r="K10" s="652">
        <v>159.30164692285501</v>
      </c>
      <c r="L10" s="712">
        <v>322.44409130309202</v>
      </c>
      <c r="M10" s="401">
        <v>100</v>
      </c>
      <c r="N10" s="384">
        <f t="shared" si="0"/>
        <v>14.080566481494108</v>
      </c>
      <c r="O10" s="401">
        <v>108</v>
      </c>
      <c r="P10" s="384">
        <f t="shared" si="1"/>
        <v>15.694088270691836</v>
      </c>
      <c r="Q10" s="384">
        <f t="shared" si="2"/>
        <v>208</v>
      </c>
      <c r="R10" s="384">
        <f t="shared" si="3"/>
        <v>14.874610862819186</v>
      </c>
      <c r="S10" s="400">
        <v>172</v>
      </c>
      <c r="T10" s="384">
        <f t="shared" si="4"/>
        <v>34.684326939245395</v>
      </c>
      <c r="U10" s="400">
        <v>182</v>
      </c>
      <c r="V10" s="384">
        <f>U10/H10*100</f>
        <v>38.301048851932343</v>
      </c>
      <c r="W10" s="384">
        <f t="shared" si="5"/>
        <v>354</v>
      </c>
      <c r="X10" s="384">
        <f t="shared" si="6"/>
        <v>36.454105897273301</v>
      </c>
      <c r="Y10" s="400">
        <v>71</v>
      </c>
      <c r="Z10" s="384">
        <v>6</v>
      </c>
      <c r="AA10" s="400">
        <v>63</v>
      </c>
      <c r="AB10" s="384">
        <f>AA10/K10*100</f>
        <v>39.547613735913856</v>
      </c>
      <c r="AC10" s="384">
        <f t="shared" si="7"/>
        <v>134</v>
      </c>
      <c r="AD10" s="384">
        <f>AC10/L10*100</f>
        <v>41.557592033541795</v>
      </c>
      <c r="AE10" s="383">
        <v>51</v>
      </c>
      <c r="AF10" s="384">
        <f t="shared" si="8"/>
        <v>7.181088905561996</v>
      </c>
      <c r="AG10" s="383">
        <v>52</v>
      </c>
      <c r="AH10" s="384">
        <f t="shared" si="9"/>
        <v>7.5564128710738458</v>
      </c>
      <c r="AI10" s="384">
        <f t="shared" si="10"/>
        <v>103</v>
      </c>
      <c r="AJ10" s="384">
        <f t="shared" si="11"/>
        <v>7.3657928791844993</v>
      </c>
      <c r="AK10" s="383">
        <v>46</v>
      </c>
      <c r="AL10" s="384">
        <f t="shared" si="12"/>
        <v>9.2760409256121399</v>
      </c>
      <c r="AM10" s="383">
        <v>41</v>
      </c>
      <c r="AN10" s="384">
        <f t="shared" si="13"/>
        <v>8.6282582578528881</v>
      </c>
      <c r="AO10" s="384">
        <f t="shared" si="14"/>
        <v>87</v>
      </c>
      <c r="AP10" s="384">
        <f t="shared" si="15"/>
        <v>8.9590599239061515</v>
      </c>
      <c r="AQ10" s="383">
        <v>12</v>
      </c>
      <c r="AR10" s="384">
        <v>6</v>
      </c>
      <c r="AS10" s="383">
        <v>12</v>
      </c>
      <c r="AT10" s="384">
        <f t="shared" si="16"/>
        <v>7.532878806840734</v>
      </c>
      <c r="AU10" s="384">
        <f t="shared" si="17"/>
        <v>24</v>
      </c>
      <c r="AV10" s="384">
        <f t="shared" si="18"/>
        <v>7.4431508119776346</v>
      </c>
      <c r="AW10" s="386"/>
      <c r="AX10" s="384">
        <f>AW10/D10*100</f>
        <v>0</v>
      </c>
      <c r="AY10" s="386"/>
      <c r="AZ10" s="384">
        <f t="shared" si="19"/>
        <v>0</v>
      </c>
      <c r="BA10" s="384">
        <f t="shared" si="20"/>
        <v>0</v>
      </c>
      <c r="BB10" s="384">
        <f t="shared" si="21"/>
        <v>0</v>
      </c>
      <c r="BC10" s="386"/>
      <c r="BD10" s="384">
        <f t="shared" si="22"/>
        <v>0</v>
      </c>
      <c r="BE10" s="386"/>
      <c r="BF10" s="384">
        <f>BE10/H10*100</f>
        <v>0</v>
      </c>
      <c r="BG10" s="384">
        <f t="shared" si="23"/>
        <v>0</v>
      </c>
      <c r="BH10" s="384">
        <f t="shared" si="24"/>
        <v>0</v>
      </c>
      <c r="BI10" s="386"/>
      <c r="BJ10" s="384">
        <f t="shared" si="25"/>
        <v>0</v>
      </c>
      <c r="BK10" s="386"/>
      <c r="BL10" s="384">
        <f t="shared" si="26"/>
        <v>0</v>
      </c>
      <c r="BM10" s="384">
        <f t="shared" si="27"/>
        <v>0</v>
      </c>
      <c r="BN10" s="384">
        <f t="shared" si="28"/>
        <v>0</v>
      </c>
      <c r="BO10" s="386"/>
      <c r="BP10" s="384">
        <f>BO10/D10*100</f>
        <v>0</v>
      </c>
      <c r="BQ10" s="386"/>
      <c r="BR10" s="384">
        <f t="shared" si="29"/>
        <v>0</v>
      </c>
      <c r="BS10" s="384">
        <f t="shared" si="30"/>
        <v>0</v>
      </c>
      <c r="BT10" s="384">
        <f t="shared" si="31"/>
        <v>0</v>
      </c>
      <c r="BU10" s="386"/>
      <c r="BV10" s="384">
        <f t="shared" si="32"/>
        <v>0</v>
      </c>
      <c r="BW10" s="386"/>
      <c r="BX10" s="384">
        <f t="shared" si="33"/>
        <v>0</v>
      </c>
      <c r="BY10" s="384">
        <f t="shared" si="34"/>
        <v>0</v>
      </c>
      <c r="BZ10" s="384">
        <f t="shared" si="35"/>
        <v>0</v>
      </c>
      <c r="CA10" s="386"/>
      <c r="CB10" s="384">
        <f t="shared" si="36"/>
        <v>0</v>
      </c>
      <c r="CC10" s="386"/>
      <c r="CD10" s="384">
        <f t="shared" si="37"/>
        <v>0</v>
      </c>
      <c r="CE10" s="384">
        <f t="shared" si="38"/>
        <v>0</v>
      </c>
      <c r="CF10" s="384">
        <f t="shared" si="39"/>
        <v>0</v>
      </c>
      <c r="CG10" s="386"/>
      <c r="CH10" s="387">
        <v>11</v>
      </c>
      <c r="CI10" s="386">
        <v>0</v>
      </c>
      <c r="CJ10" s="384"/>
      <c r="CK10" s="388">
        <f t="shared" si="40"/>
        <v>11</v>
      </c>
      <c r="CL10" s="386">
        <v>0</v>
      </c>
      <c r="CM10" s="388">
        <v>1</v>
      </c>
      <c r="CN10" s="386"/>
      <c r="CO10" s="386">
        <v>1</v>
      </c>
      <c r="CP10" s="386"/>
      <c r="CQ10" s="388">
        <v>1</v>
      </c>
      <c r="CR10" s="389">
        <f t="shared" si="41"/>
        <v>100</v>
      </c>
      <c r="CS10" s="386">
        <v>1</v>
      </c>
      <c r="CT10" s="384">
        <f t="shared" ref="CT10:CT25" si="45">CS10/CM10*100</f>
        <v>100</v>
      </c>
      <c r="CU10" s="386">
        <v>1</v>
      </c>
      <c r="CV10" s="384">
        <f t="shared" si="42"/>
        <v>100</v>
      </c>
      <c r="CW10" s="386">
        <v>1</v>
      </c>
      <c r="CX10" s="388">
        <f t="shared" si="43"/>
        <v>100</v>
      </c>
      <c r="CY10" s="386">
        <v>0</v>
      </c>
      <c r="CZ10" s="386">
        <v>0</v>
      </c>
      <c r="DA10" s="386">
        <v>0</v>
      </c>
      <c r="DB10" s="386">
        <v>0</v>
      </c>
      <c r="DC10" s="388">
        <f t="shared" ref="DC10:DC20" si="46">SUM(CY10:DB10)</f>
        <v>0</v>
      </c>
      <c r="DD10" s="386">
        <v>0</v>
      </c>
      <c r="DE10" s="388" t="e">
        <f t="shared" si="44"/>
        <v>#DIV/0!</v>
      </c>
      <c r="DF10" s="386"/>
      <c r="DG10" s="386"/>
      <c r="DH10" s="386"/>
      <c r="DI10" s="386"/>
      <c r="DJ10" s="392"/>
      <c r="DK10" s="386"/>
      <c r="DL10" s="386"/>
      <c r="DM10" s="416">
        <v>31</v>
      </c>
      <c r="DN10" s="416"/>
      <c r="DO10" s="416"/>
      <c r="DP10" s="416">
        <v>8</v>
      </c>
      <c r="DQ10" s="416">
        <v>1</v>
      </c>
      <c r="DR10" s="416">
        <v>0</v>
      </c>
      <c r="DS10" s="416">
        <v>12</v>
      </c>
      <c r="DT10" s="416">
        <v>13</v>
      </c>
      <c r="DU10" s="417"/>
      <c r="DV10" s="416">
        <v>0</v>
      </c>
      <c r="DW10" s="416">
        <v>0</v>
      </c>
      <c r="DX10" s="416"/>
      <c r="DY10" s="416"/>
      <c r="DZ10" s="416">
        <v>38</v>
      </c>
      <c r="EA10" s="416"/>
      <c r="EB10" s="416"/>
      <c r="EC10" s="416">
        <v>28</v>
      </c>
      <c r="ED10" s="416">
        <v>0</v>
      </c>
      <c r="EE10" s="416"/>
      <c r="EF10" s="416">
        <v>4</v>
      </c>
      <c r="EG10" s="417">
        <v>44</v>
      </c>
      <c r="EH10" s="386"/>
      <c r="EI10" s="386">
        <v>6</v>
      </c>
      <c r="EJ10" s="416">
        <v>11</v>
      </c>
      <c r="EK10" s="386"/>
      <c r="EL10" s="386"/>
      <c r="EM10" s="386"/>
      <c r="EN10" s="416">
        <v>1</v>
      </c>
      <c r="EO10" s="416">
        <v>1</v>
      </c>
      <c r="EP10" s="418">
        <v>30</v>
      </c>
    </row>
    <row r="11" spans="1:146" ht="24.9" customHeight="1">
      <c r="A11" s="649">
        <v>3</v>
      </c>
      <c r="B11" s="300" t="s">
        <v>676</v>
      </c>
      <c r="C11" s="711">
        <v>17</v>
      </c>
      <c r="D11" s="651">
        <v>702.35119982058802</v>
      </c>
      <c r="E11" s="652">
        <v>680.55326306346706</v>
      </c>
      <c r="F11" s="712">
        <v>1382.90446288405</v>
      </c>
      <c r="G11" s="652">
        <v>489.93548978282797</v>
      </c>
      <c r="H11" s="652">
        <v>469.46632456702997</v>
      </c>
      <c r="I11" s="712">
        <v>959.401814349858</v>
      </c>
      <c r="J11" s="652">
        <v>160.822883559665</v>
      </c>
      <c r="K11" s="652">
        <v>157.036694596937</v>
      </c>
      <c r="L11" s="712">
        <v>317.85957815660203</v>
      </c>
      <c r="M11" s="401">
        <v>89</v>
      </c>
      <c r="N11" s="384">
        <f t="shared" si="0"/>
        <v>12.671723209518913</v>
      </c>
      <c r="O11" s="401">
        <v>79</v>
      </c>
      <c r="P11" s="384">
        <f t="shared" si="1"/>
        <v>11.60820236823001</v>
      </c>
      <c r="Q11" s="384">
        <f t="shared" si="2"/>
        <v>168</v>
      </c>
      <c r="R11" s="384">
        <f t="shared" si="3"/>
        <v>12.148344626036977</v>
      </c>
      <c r="S11" s="400">
        <v>172</v>
      </c>
      <c r="T11" s="384">
        <f t="shared" si="4"/>
        <v>35.106662731504066</v>
      </c>
      <c r="U11" s="400">
        <v>178</v>
      </c>
      <c r="V11" s="384">
        <f>U11/H11*100</f>
        <v>37.91539258202647</v>
      </c>
      <c r="W11" s="384">
        <f t="shared" si="5"/>
        <v>350</v>
      </c>
      <c r="X11" s="384">
        <f t="shared" si="6"/>
        <v>36.481065051683139</v>
      </c>
      <c r="Y11" s="400">
        <v>75</v>
      </c>
      <c r="Z11" s="384">
        <f t="shared" ref="Z11:Z25" si="47">Y11/J11*100</f>
        <v>46.635154363573598</v>
      </c>
      <c r="AA11" s="400">
        <v>67</v>
      </c>
      <c r="AB11" s="384">
        <f>AA11/K11*100</f>
        <v>42.665187376725925</v>
      </c>
      <c r="AC11" s="384">
        <f t="shared" si="7"/>
        <v>142</v>
      </c>
      <c r="AD11" s="384">
        <f>AC11/L11*100</f>
        <v>44.673815029742443</v>
      </c>
      <c r="AE11" s="383">
        <v>70</v>
      </c>
      <c r="AF11" s="384">
        <f t="shared" si="8"/>
        <v>9.9665238726553245</v>
      </c>
      <c r="AG11" s="383">
        <v>129</v>
      </c>
      <c r="AH11" s="384">
        <f t="shared" si="9"/>
        <v>18.955165892426219</v>
      </c>
      <c r="AI11" s="384">
        <f t="shared" si="10"/>
        <v>199</v>
      </c>
      <c r="AJ11" s="384">
        <f t="shared" si="11"/>
        <v>14.390003455841418</v>
      </c>
      <c r="AK11" s="383">
        <v>36</v>
      </c>
      <c r="AL11" s="384">
        <f t="shared" si="12"/>
        <v>7.3479061531055034</v>
      </c>
      <c r="AM11" s="383">
        <v>83</v>
      </c>
      <c r="AN11" s="384">
        <f t="shared" si="13"/>
        <v>17.679649350046052</v>
      </c>
      <c r="AO11" s="384">
        <f t="shared" si="14"/>
        <v>119</v>
      </c>
      <c r="AP11" s="384">
        <f t="shared" si="15"/>
        <v>12.403562117572267</v>
      </c>
      <c r="AQ11" s="383">
        <v>73</v>
      </c>
      <c r="AR11" s="384">
        <f t="shared" ref="AR11:AR25" si="48">AQ11/J11*100</f>
        <v>45.39155024721164</v>
      </c>
      <c r="AS11" s="383">
        <v>63</v>
      </c>
      <c r="AT11" s="384">
        <f t="shared" si="16"/>
        <v>40.11801201095124</v>
      </c>
      <c r="AU11" s="384">
        <f t="shared" si="17"/>
        <v>136</v>
      </c>
      <c r="AV11" s="384">
        <f t="shared" si="18"/>
        <v>42.786189042570228</v>
      </c>
      <c r="AW11" s="386">
        <v>68</v>
      </c>
      <c r="AX11" s="384">
        <v>0</v>
      </c>
      <c r="AY11" s="386">
        <v>58</v>
      </c>
      <c r="AZ11" s="384">
        <f t="shared" si="19"/>
        <v>8.5224776880676032</v>
      </c>
      <c r="BA11" s="384">
        <f t="shared" si="20"/>
        <v>126</v>
      </c>
      <c r="BB11" s="384">
        <f t="shared" si="21"/>
        <v>9.1112584695277317</v>
      </c>
      <c r="BC11" s="386">
        <v>57</v>
      </c>
      <c r="BD11" s="384">
        <f t="shared" si="22"/>
        <v>11.634184742417046</v>
      </c>
      <c r="BE11" s="386">
        <v>67</v>
      </c>
      <c r="BF11" s="384">
        <f>BE11/H11*100</f>
        <v>14.27152417413356</v>
      </c>
      <c r="BG11" s="384">
        <f t="shared" si="23"/>
        <v>124</v>
      </c>
      <c r="BH11" s="384">
        <f t="shared" si="24"/>
        <v>12.924720189739169</v>
      </c>
      <c r="BI11" s="386">
        <v>55</v>
      </c>
      <c r="BJ11" s="384">
        <f t="shared" si="25"/>
        <v>34.19911319995397</v>
      </c>
      <c r="BK11" s="386">
        <v>57</v>
      </c>
      <c r="BL11" s="384">
        <f t="shared" si="26"/>
        <v>36.297248962289217</v>
      </c>
      <c r="BM11" s="384">
        <f t="shared" si="27"/>
        <v>112</v>
      </c>
      <c r="BN11" s="384">
        <f t="shared" si="28"/>
        <v>35.235685093881365</v>
      </c>
      <c r="BO11" s="386">
        <v>52</v>
      </c>
      <c r="BP11" s="384">
        <f>BO11/D11*100</f>
        <v>7.4037034482582404</v>
      </c>
      <c r="BQ11" s="386">
        <v>60</v>
      </c>
      <c r="BR11" s="384">
        <f t="shared" si="29"/>
        <v>8.8163562290354527</v>
      </c>
      <c r="BS11" s="384">
        <f t="shared" si="30"/>
        <v>112</v>
      </c>
      <c r="BT11" s="384">
        <f t="shared" si="31"/>
        <v>8.0988964173579845</v>
      </c>
      <c r="BU11" s="386">
        <v>57</v>
      </c>
      <c r="BV11" s="384">
        <f t="shared" si="32"/>
        <v>11.634184742417046</v>
      </c>
      <c r="BW11" s="386">
        <v>58</v>
      </c>
      <c r="BX11" s="384">
        <f t="shared" si="33"/>
        <v>12.354453762682782</v>
      </c>
      <c r="BY11" s="384">
        <f t="shared" si="34"/>
        <v>115</v>
      </c>
      <c r="BZ11" s="384">
        <f t="shared" si="35"/>
        <v>11.986635659838745</v>
      </c>
      <c r="CA11" s="386">
        <v>63</v>
      </c>
      <c r="CB11" s="384">
        <f t="shared" si="36"/>
        <v>39.173529665401823</v>
      </c>
      <c r="CC11" s="386">
        <v>66</v>
      </c>
      <c r="CD11" s="384">
        <f t="shared" si="37"/>
        <v>42.028393535282248</v>
      </c>
      <c r="CE11" s="384">
        <f t="shared" si="38"/>
        <v>129</v>
      </c>
      <c r="CF11" s="384">
        <f t="shared" si="39"/>
        <v>40.583958724202638</v>
      </c>
      <c r="CG11" s="386">
        <v>17</v>
      </c>
      <c r="CH11" s="387">
        <v>0</v>
      </c>
      <c r="CI11" s="386">
        <v>0</v>
      </c>
      <c r="CJ11" s="384"/>
      <c r="CK11" s="388">
        <f t="shared" si="40"/>
        <v>17</v>
      </c>
      <c r="CL11" s="386">
        <v>0</v>
      </c>
      <c r="CM11" s="388">
        <v>1</v>
      </c>
      <c r="CN11" s="386">
        <v>0</v>
      </c>
      <c r="CO11" s="386">
        <v>0</v>
      </c>
      <c r="CP11" s="386">
        <v>0</v>
      </c>
      <c r="CQ11" s="388">
        <v>1</v>
      </c>
      <c r="CR11" s="389">
        <f t="shared" si="41"/>
        <v>100</v>
      </c>
      <c r="CS11" s="386">
        <v>1</v>
      </c>
      <c r="CT11" s="384">
        <f t="shared" si="45"/>
        <v>100</v>
      </c>
      <c r="CU11" s="386">
        <v>1</v>
      </c>
      <c r="CV11" s="384">
        <f t="shared" si="42"/>
        <v>100</v>
      </c>
      <c r="CW11" s="386">
        <v>1</v>
      </c>
      <c r="CX11" s="388">
        <f t="shared" si="43"/>
        <v>100</v>
      </c>
      <c r="CY11" s="386"/>
      <c r="CZ11" s="386"/>
      <c r="DA11" s="386"/>
      <c r="DB11" s="386"/>
      <c r="DC11" s="388">
        <f t="shared" si="46"/>
        <v>0</v>
      </c>
      <c r="DD11" s="386">
        <v>0</v>
      </c>
      <c r="DE11" s="388" t="e">
        <f t="shared" si="44"/>
        <v>#DIV/0!</v>
      </c>
      <c r="DF11" s="386"/>
      <c r="DG11" s="386">
        <v>1</v>
      </c>
      <c r="DH11" s="386"/>
      <c r="DI11" s="386"/>
      <c r="DJ11" s="392"/>
      <c r="DK11" s="386"/>
      <c r="DL11" s="386"/>
      <c r="DM11" s="416">
        <v>80</v>
      </c>
      <c r="DN11" s="416">
        <v>65</v>
      </c>
      <c r="DO11" s="416">
        <v>16</v>
      </c>
      <c r="DP11" s="416">
        <v>81</v>
      </c>
      <c r="DQ11" s="416">
        <v>5</v>
      </c>
      <c r="DR11" s="416">
        <v>0</v>
      </c>
      <c r="DS11" s="416">
        <v>0</v>
      </c>
      <c r="DT11" s="416">
        <v>0</v>
      </c>
      <c r="DU11" s="416">
        <v>55</v>
      </c>
      <c r="DV11" s="416">
        <v>0</v>
      </c>
      <c r="DW11" s="416">
        <v>0</v>
      </c>
      <c r="DX11" s="416">
        <v>2</v>
      </c>
      <c r="DY11" s="416">
        <v>8</v>
      </c>
      <c r="DZ11" s="417">
        <v>70</v>
      </c>
      <c r="EA11" s="416">
        <v>9</v>
      </c>
      <c r="EB11" s="416">
        <v>67</v>
      </c>
      <c r="EC11" s="416">
        <v>76</v>
      </c>
      <c r="ED11" s="416">
        <v>0</v>
      </c>
      <c r="EE11" s="416">
        <v>5</v>
      </c>
      <c r="EF11" s="416">
        <v>83</v>
      </c>
      <c r="EG11" s="416">
        <v>0</v>
      </c>
      <c r="EH11" s="386"/>
      <c r="EI11" s="386"/>
      <c r="EJ11" s="416">
        <v>73</v>
      </c>
      <c r="EK11" s="386"/>
      <c r="EL11" s="386"/>
      <c r="EM11" s="386"/>
      <c r="EN11" s="416">
        <v>4</v>
      </c>
      <c r="EO11" s="416">
        <v>4</v>
      </c>
      <c r="EP11" s="417">
        <v>60</v>
      </c>
    </row>
    <row r="12" spans="1:146" ht="24.9" customHeight="1">
      <c r="A12" s="649">
        <v>4</v>
      </c>
      <c r="B12" s="300" t="s">
        <v>677</v>
      </c>
      <c r="C12" s="711">
        <v>9</v>
      </c>
      <c r="D12" s="651">
        <v>351.17559991029401</v>
      </c>
      <c r="E12" s="652">
        <v>340.27663153173398</v>
      </c>
      <c r="F12" s="712">
        <v>691.45223144202703</v>
      </c>
      <c r="G12" s="652">
        <v>244.59488683221801</v>
      </c>
      <c r="H12" s="652">
        <v>234.37588197562499</v>
      </c>
      <c r="I12" s="712">
        <v>478.97076880784402</v>
      </c>
      <c r="J12" s="652">
        <v>80.411441779832401</v>
      </c>
      <c r="K12" s="652">
        <v>78.518347298468697</v>
      </c>
      <c r="L12" s="712">
        <v>158.92978907830101</v>
      </c>
      <c r="M12" s="401">
        <v>95</v>
      </c>
      <c r="N12" s="384">
        <f t="shared" si="0"/>
        <v>27.05199336863588</v>
      </c>
      <c r="O12" s="401">
        <v>85</v>
      </c>
      <c r="P12" s="384">
        <f t="shared" si="1"/>
        <v>24.979675982267079</v>
      </c>
      <c r="Q12" s="384">
        <f t="shared" si="2"/>
        <v>180</v>
      </c>
      <c r="R12" s="384">
        <f t="shared" si="3"/>
        <v>26.032167055793444</v>
      </c>
      <c r="S12" s="400">
        <v>168</v>
      </c>
      <c r="T12" s="384">
        <f t="shared" si="4"/>
        <v>68.685000809211942</v>
      </c>
      <c r="U12" s="400">
        <v>170</v>
      </c>
      <c r="V12" s="384">
        <v>7</v>
      </c>
      <c r="W12" s="384">
        <f t="shared" si="5"/>
        <v>338</v>
      </c>
      <c r="X12" s="384">
        <f t="shared" si="6"/>
        <v>70.567980764521479</v>
      </c>
      <c r="Y12" s="400">
        <v>81</v>
      </c>
      <c r="Z12" s="384">
        <f t="shared" si="47"/>
        <v>100.7319334253191</v>
      </c>
      <c r="AA12" s="400">
        <v>66</v>
      </c>
      <c r="AB12" s="384">
        <v>16</v>
      </c>
      <c r="AC12" s="384">
        <f t="shared" si="7"/>
        <v>147</v>
      </c>
      <c r="AD12" s="384">
        <v>16</v>
      </c>
      <c r="AE12" s="383">
        <v>330</v>
      </c>
      <c r="AF12" s="384">
        <f t="shared" si="8"/>
        <v>93.970082227893045</v>
      </c>
      <c r="AG12" s="383">
        <v>337</v>
      </c>
      <c r="AH12" s="384">
        <f t="shared" si="9"/>
        <v>99.037068306164784</v>
      </c>
      <c r="AI12" s="384">
        <f t="shared" si="10"/>
        <v>667</v>
      </c>
      <c r="AJ12" s="384">
        <f t="shared" si="11"/>
        <v>96.463641256745703</v>
      </c>
      <c r="AK12" s="383">
        <v>245</v>
      </c>
      <c r="AL12" s="384">
        <f t="shared" si="12"/>
        <v>100.16562618010076</v>
      </c>
      <c r="AM12" s="383">
        <v>254</v>
      </c>
      <c r="AN12" s="384">
        <f t="shared" si="13"/>
        <v>108.37292551561082</v>
      </c>
      <c r="AO12" s="384">
        <f t="shared" si="14"/>
        <v>499</v>
      </c>
      <c r="AP12" s="384">
        <f t="shared" si="15"/>
        <v>104.18172308134974</v>
      </c>
      <c r="AQ12" s="383">
        <v>71</v>
      </c>
      <c r="AR12" s="384">
        <f t="shared" si="48"/>
        <v>88.295892261699464</v>
      </c>
      <c r="AS12" s="383">
        <v>69</v>
      </c>
      <c r="AT12" s="384">
        <f t="shared" si="16"/>
        <v>87.877550119226299</v>
      </c>
      <c r="AU12" s="384">
        <f t="shared" si="17"/>
        <v>140</v>
      </c>
      <c r="AV12" s="384">
        <f t="shared" si="18"/>
        <v>88.089212734703409</v>
      </c>
      <c r="AW12" s="386">
        <v>199</v>
      </c>
      <c r="AX12" s="384">
        <f t="shared" ref="AX12:AX19" si="49">AW12/D12*100</f>
        <v>56.666807161668842</v>
      </c>
      <c r="AY12" s="386">
        <v>278</v>
      </c>
      <c r="AZ12" s="384">
        <f t="shared" si="19"/>
        <v>81.698234389061739</v>
      </c>
      <c r="BA12" s="384">
        <f t="shared" si="20"/>
        <v>477</v>
      </c>
      <c r="BB12" s="384">
        <f t="shared" si="21"/>
        <v>68.985242697852627</v>
      </c>
      <c r="BC12" s="386"/>
      <c r="BD12" s="384">
        <f t="shared" si="22"/>
        <v>0</v>
      </c>
      <c r="BE12" s="386"/>
      <c r="BF12" s="384">
        <f>BE12/H12*100</f>
        <v>0</v>
      </c>
      <c r="BG12" s="384">
        <f t="shared" si="23"/>
        <v>0</v>
      </c>
      <c r="BH12" s="384">
        <f t="shared" si="24"/>
        <v>0</v>
      </c>
      <c r="BI12" s="386"/>
      <c r="BJ12" s="384">
        <f t="shared" si="25"/>
        <v>0</v>
      </c>
      <c r="BK12" s="386"/>
      <c r="BL12" s="384">
        <f t="shared" si="26"/>
        <v>0</v>
      </c>
      <c r="BM12" s="384">
        <f t="shared" si="27"/>
        <v>0</v>
      </c>
      <c r="BN12" s="384">
        <f t="shared" si="28"/>
        <v>0</v>
      </c>
      <c r="BO12" s="386"/>
      <c r="BP12" s="384">
        <v>0</v>
      </c>
      <c r="BQ12" s="386"/>
      <c r="BR12" s="384">
        <f t="shared" si="29"/>
        <v>0</v>
      </c>
      <c r="BS12" s="384">
        <f t="shared" si="30"/>
        <v>0</v>
      </c>
      <c r="BT12" s="384">
        <f t="shared" si="31"/>
        <v>0</v>
      </c>
      <c r="BU12" s="386">
        <v>182</v>
      </c>
      <c r="BV12" s="384">
        <f t="shared" si="32"/>
        <v>74.40875087664628</v>
      </c>
      <c r="BW12" s="386">
        <v>173</v>
      </c>
      <c r="BX12" s="384">
        <f t="shared" si="33"/>
        <v>73.813055567719175</v>
      </c>
      <c r="BY12" s="384">
        <f t="shared" si="34"/>
        <v>355</v>
      </c>
      <c r="BZ12" s="384">
        <f t="shared" si="35"/>
        <v>74.117257903565459</v>
      </c>
      <c r="CA12" s="386">
        <v>52</v>
      </c>
      <c r="CB12" s="384">
        <f t="shared" si="36"/>
        <v>64.667414050822131</v>
      </c>
      <c r="CC12" s="386">
        <v>46</v>
      </c>
      <c r="CD12" s="384">
        <f t="shared" si="37"/>
        <v>58.585033412817531</v>
      </c>
      <c r="CE12" s="384">
        <f t="shared" si="38"/>
        <v>98</v>
      </c>
      <c r="CF12" s="384">
        <f t="shared" si="39"/>
        <v>61.662448914292391</v>
      </c>
      <c r="CG12" s="386"/>
      <c r="CH12" s="387">
        <v>9</v>
      </c>
      <c r="CI12" s="386">
        <v>0</v>
      </c>
      <c r="CJ12" s="384"/>
      <c r="CK12" s="388">
        <f t="shared" si="40"/>
        <v>9</v>
      </c>
      <c r="CL12" s="386">
        <v>0</v>
      </c>
      <c r="CM12" s="388">
        <v>1</v>
      </c>
      <c r="CN12" s="386">
        <v>9</v>
      </c>
      <c r="CO12" s="386"/>
      <c r="CP12" s="386"/>
      <c r="CQ12" s="388">
        <v>1</v>
      </c>
      <c r="CR12" s="389">
        <f t="shared" si="41"/>
        <v>100</v>
      </c>
      <c r="CS12" s="386">
        <v>1</v>
      </c>
      <c r="CT12" s="384">
        <f t="shared" si="45"/>
        <v>100</v>
      </c>
      <c r="CU12" s="386">
        <v>1</v>
      </c>
      <c r="CV12" s="384">
        <f t="shared" si="42"/>
        <v>100</v>
      </c>
      <c r="CW12" s="386">
        <v>1</v>
      </c>
      <c r="CX12" s="388">
        <f t="shared" si="43"/>
        <v>100</v>
      </c>
      <c r="CY12" s="386">
        <v>0</v>
      </c>
      <c r="CZ12" s="386">
        <v>0</v>
      </c>
      <c r="DA12" s="386">
        <v>0</v>
      </c>
      <c r="DB12" s="386">
        <v>0</v>
      </c>
      <c r="DC12" s="388">
        <f t="shared" si="46"/>
        <v>0</v>
      </c>
      <c r="DD12" s="386">
        <v>0</v>
      </c>
      <c r="DE12" s="388" t="e">
        <f t="shared" si="44"/>
        <v>#DIV/0!</v>
      </c>
      <c r="DF12" s="386"/>
      <c r="DG12" s="386"/>
      <c r="DH12" s="386"/>
      <c r="DI12" s="386"/>
      <c r="DJ12" s="392"/>
      <c r="DK12" s="386"/>
      <c r="DL12" s="386"/>
      <c r="DM12" s="416">
        <v>75</v>
      </c>
      <c r="DN12" s="416">
        <v>56</v>
      </c>
      <c r="DO12" s="416">
        <v>15</v>
      </c>
      <c r="DP12" s="416">
        <v>70</v>
      </c>
      <c r="DQ12" s="416">
        <v>0</v>
      </c>
      <c r="DR12" s="416"/>
      <c r="DS12" s="416"/>
      <c r="DT12" s="416"/>
      <c r="DU12" s="416">
        <v>55</v>
      </c>
      <c r="DV12" s="416">
        <v>40</v>
      </c>
      <c r="DW12" s="416"/>
      <c r="DX12" s="416">
        <v>0</v>
      </c>
      <c r="DY12" s="416">
        <v>9</v>
      </c>
      <c r="DZ12" s="417">
        <v>72</v>
      </c>
      <c r="EA12" s="416">
        <v>14</v>
      </c>
      <c r="EB12" s="416">
        <v>87</v>
      </c>
      <c r="EC12" s="416">
        <v>77</v>
      </c>
      <c r="ED12" s="416"/>
      <c r="EE12" s="416">
        <v>3</v>
      </c>
      <c r="EF12" s="416">
        <v>83</v>
      </c>
      <c r="EG12" s="417">
        <v>30</v>
      </c>
      <c r="EH12" s="386"/>
      <c r="EI12" s="386">
        <v>6</v>
      </c>
      <c r="EJ12" s="416">
        <v>72</v>
      </c>
      <c r="EK12" s="386"/>
      <c r="EL12" s="386"/>
      <c r="EM12" s="386"/>
      <c r="EN12" s="416">
        <v>5</v>
      </c>
      <c r="EO12" s="416">
        <v>3</v>
      </c>
      <c r="EP12" s="417">
        <v>70</v>
      </c>
    </row>
    <row r="13" spans="1:146" ht="24.9" customHeight="1">
      <c r="A13" s="649">
        <v>5</v>
      </c>
      <c r="B13" s="300" t="s">
        <v>678</v>
      </c>
      <c r="C13" s="711">
        <v>13</v>
      </c>
      <c r="D13" s="651">
        <v>661.151827764073</v>
      </c>
      <c r="E13" s="652">
        <v>640.63254092845898</v>
      </c>
      <c r="F13" s="712">
        <v>1301.7843686925301</v>
      </c>
      <c r="G13" s="652">
        <v>461.598277283973</v>
      </c>
      <c r="H13" s="652">
        <v>442.313021167415</v>
      </c>
      <c r="I13" s="712">
        <v>903.91129845138801</v>
      </c>
      <c r="J13" s="652">
        <v>151.544640277376</v>
      </c>
      <c r="K13" s="652">
        <v>147.976885293268</v>
      </c>
      <c r="L13" s="712">
        <v>299.52152557064397</v>
      </c>
      <c r="M13" s="401">
        <v>99</v>
      </c>
      <c r="N13" s="384">
        <f t="shared" si="0"/>
        <v>14.973867702189489</v>
      </c>
      <c r="O13" s="401">
        <v>101</v>
      </c>
      <c r="P13" s="384">
        <f t="shared" si="1"/>
        <v>15.765668077619384</v>
      </c>
      <c r="Q13" s="384">
        <f t="shared" si="2"/>
        <v>200</v>
      </c>
      <c r="R13" s="384">
        <f t="shared" si="3"/>
        <v>15.363527540346295</v>
      </c>
      <c r="S13" s="400">
        <v>166</v>
      </c>
      <c r="T13" s="384">
        <f t="shared" si="4"/>
        <v>35.962005962573734</v>
      </c>
      <c r="U13" s="400">
        <v>169</v>
      </c>
      <c r="V13" s="384">
        <f>U13/H13*100</f>
        <v>38.208235324827498</v>
      </c>
      <c r="W13" s="384">
        <f t="shared" si="5"/>
        <v>335</v>
      </c>
      <c r="X13" s="384">
        <f t="shared" si="6"/>
        <v>37.061158608586211</v>
      </c>
      <c r="Y13" s="400">
        <v>70</v>
      </c>
      <c r="Z13" s="384">
        <f t="shared" si="47"/>
        <v>46.191010036301662</v>
      </c>
      <c r="AA13" s="400">
        <v>75</v>
      </c>
      <c r="AB13" s="384">
        <f t="shared" ref="AB13:AB20" si="50">AA13/K13*100</f>
        <v>50.683591461843001</v>
      </c>
      <c r="AC13" s="384">
        <f t="shared" si="7"/>
        <v>145</v>
      </c>
      <c r="AD13" s="384">
        <f>AC13/L13*100</f>
        <v>48.410544024756867</v>
      </c>
      <c r="AE13" s="383"/>
      <c r="AF13" s="384">
        <f t="shared" si="8"/>
        <v>0</v>
      </c>
      <c r="AG13" s="383"/>
      <c r="AH13" s="384">
        <f t="shared" si="9"/>
        <v>0</v>
      </c>
      <c r="AI13" s="384">
        <f t="shared" si="10"/>
        <v>0</v>
      </c>
      <c r="AJ13" s="384">
        <f t="shared" si="11"/>
        <v>0</v>
      </c>
      <c r="AK13" s="383"/>
      <c r="AL13" s="384">
        <f t="shared" si="12"/>
        <v>0</v>
      </c>
      <c r="AM13" s="383"/>
      <c r="AN13" s="384">
        <f t="shared" si="13"/>
        <v>0</v>
      </c>
      <c r="AO13" s="384">
        <f t="shared" si="14"/>
        <v>0</v>
      </c>
      <c r="AP13" s="384">
        <f t="shared" si="15"/>
        <v>0</v>
      </c>
      <c r="AQ13" s="383"/>
      <c r="AR13" s="384">
        <f t="shared" si="48"/>
        <v>0</v>
      </c>
      <c r="AS13" s="383"/>
      <c r="AT13" s="384">
        <f t="shared" si="16"/>
        <v>0</v>
      </c>
      <c r="AU13" s="384">
        <f t="shared" si="17"/>
        <v>0</v>
      </c>
      <c r="AV13" s="384">
        <f t="shared" si="18"/>
        <v>0</v>
      </c>
      <c r="AW13" s="386"/>
      <c r="AX13" s="384">
        <f t="shared" si="49"/>
        <v>0</v>
      </c>
      <c r="AY13" s="386"/>
      <c r="AZ13" s="384">
        <f t="shared" si="19"/>
        <v>0</v>
      </c>
      <c r="BA13" s="384">
        <f t="shared" si="20"/>
        <v>0</v>
      </c>
      <c r="BB13" s="384">
        <f t="shared" si="21"/>
        <v>0</v>
      </c>
      <c r="BC13" s="386"/>
      <c r="BD13" s="384">
        <f t="shared" si="22"/>
        <v>0</v>
      </c>
      <c r="BE13" s="386"/>
      <c r="BF13" s="384"/>
      <c r="BG13" s="384">
        <f t="shared" si="23"/>
        <v>0</v>
      </c>
      <c r="BH13" s="384">
        <f t="shared" si="24"/>
        <v>0</v>
      </c>
      <c r="BI13" s="386"/>
      <c r="BJ13" s="384">
        <f t="shared" si="25"/>
        <v>0</v>
      </c>
      <c r="BK13" s="386"/>
      <c r="BL13" s="384">
        <f t="shared" si="26"/>
        <v>0</v>
      </c>
      <c r="BM13" s="384">
        <f t="shared" si="27"/>
        <v>0</v>
      </c>
      <c r="BN13" s="384">
        <f t="shared" si="28"/>
        <v>0</v>
      </c>
      <c r="BO13" s="386"/>
      <c r="BP13" s="384">
        <f t="shared" ref="BP13:BP25" si="51">BO13/D13*100</f>
        <v>0</v>
      </c>
      <c r="BQ13" s="386"/>
      <c r="BR13" s="384">
        <f t="shared" si="29"/>
        <v>0</v>
      </c>
      <c r="BS13" s="384">
        <f t="shared" si="30"/>
        <v>0</v>
      </c>
      <c r="BT13" s="384">
        <f t="shared" si="31"/>
        <v>0</v>
      </c>
      <c r="BU13" s="386"/>
      <c r="BV13" s="384">
        <f t="shared" si="32"/>
        <v>0</v>
      </c>
      <c r="BW13" s="386"/>
      <c r="BX13" s="384">
        <f t="shared" si="33"/>
        <v>0</v>
      </c>
      <c r="BY13" s="384">
        <f t="shared" si="34"/>
        <v>0</v>
      </c>
      <c r="BZ13" s="384">
        <f t="shared" si="35"/>
        <v>0</v>
      </c>
      <c r="CA13" s="386"/>
      <c r="CB13" s="384">
        <f t="shared" si="36"/>
        <v>0</v>
      </c>
      <c r="CC13" s="386"/>
      <c r="CD13" s="384">
        <f t="shared" si="37"/>
        <v>0</v>
      </c>
      <c r="CE13" s="384">
        <f t="shared" si="38"/>
        <v>0</v>
      </c>
      <c r="CF13" s="384">
        <f t="shared" si="39"/>
        <v>0</v>
      </c>
      <c r="CG13" s="386"/>
      <c r="CH13" s="387"/>
      <c r="CI13" s="386">
        <v>0</v>
      </c>
      <c r="CJ13" s="384"/>
      <c r="CK13" s="388">
        <f t="shared" si="40"/>
        <v>0</v>
      </c>
      <c r="CL13" s="386">
        <v>0</v>
      </c>
      <c r="CM13" s="388">
        <v>1</v>
      </c>
      <c r="CN13" s="386"/>
      <c r="CO13" s="386"/>
      <c r="CP13" s="386"/>
      <c r="CQ13" s="388"/>
      <c r="CR13" s="389">
        <f t="shared" si="41"/>
        <v>0</v>
      </c>
      <c r="CS13" s="386"/>
      <c r="CT13" s="384">
        <f t="shared" si="45"/>
        <v>0</v>
      </c>
      <c r="CU13" s="386">
        <v>1</v>
      </c>
      <c r="CV13" s="384">
        <f t="shared" si="42"/>
        <v>100</v>
      </c>
      <c r="CW13" s="386">
        <v>1</v>
      </c>
      <c r="CX13" s="388">
        <f t="shared" si="43"/>
        <v>100</v>
      </c>
      <c r="CY13" s="386">
        <v>0</v>
      </c>
      <c r="CZ13" s="386">
        <v>0</v>
      </c>
      <c r="DA13" s="386">
        <v>0</v>
      </c>
      <c r="DB13" s="386">
        <v>0</v>
      </c>
      <c r="DC13" s="388">
        <f t="shared" si="46"/>
        <v>0</v>
      </c>
      <c r="DD13" s="386">
        <v>0</v>
      </c>
      <c r="DE13" s="388" t="e">
        <f t="shared" si="44"/>
        <v>#DIV/0!</v>
      </c>
      <c r="DF13" s="386"/>
      <c r="DG13" s="386"/>
      <c r="DH13" s="386"/>
      <c r="DI13" s="386"/>
      <c r="DJ13" s="392"/>
      <c r="DK13" s="386"/>
      <c r="DL13" s="386"/>
      <c r="DM13" s="416"/>
      <c r="DN13" s="416"/>
      <c r="DO13" s="416"/>
      <c r="DP13" s="416"/>
      <c r="DQ13" s="416"/>
      <c r="DR13" s="416"/>
      <c r="DS13" s="416"/>
      <c r="DT13" s="416"/>
      <c r="DU13" s="417"/>
      <c r="DV13" s="416"/>
      <c r="DW13" s="416"/>
      <c r="DX13" s="416"/>
      <c r="DY13" s="416"/>
      <c r="DZ13" s="416"/>
      <c r="EA13" s="416"/>
      <c r="EB13" s="416"/>
      <c r="EC13" s="416"/>
      <c r="ED13" s="416"/>
      <c r="EE13" s="416"/>
      <c r="EF13" s="416"/>
      <c r="EG13" s="417"/>
      <c r="EH13" s="386"/>
      <c r="EI13" s="386"/>
      <c r="EJ13" s="416"/>
      <c r="EK13" s="386"/>
      <c r="EL13" s="386"/>
      <c r="EM13" s="386"/>
      <c r="EN13" s="416"/>
      <c r="EO13" s="416"/>
      <c r="EP13" s="416"/>
    </row>
    <row r="14" spans="1:146" ht="24.9" customHeight="1">
      <c r="A14" s="649">
        <v>6</v>
      </c>
      <c r="B14" s="300" t="s">
        <v>679</v>
      </c>
      <c r="C14" s="711">
        <v>16</v>
      </c>
      <c r="D14" s="651">
        <v>933.85243328100501</v>
      </c>
      <c r="E14" s="652">
        <v>904.86970172684505</v>
      </c>
      <c r="F14" s="712">
        <v>1838.7221350078501</v>
      </c>
      <c r="G14" s="652">
        <v>651.75588747365498</v>
      </c>
      <c r="H14" s="652">
        <v>624.52597819114806</v>
      </c>
      <c r="I14" s="712">
        <v>1276.2818656648001</v>
      </c>
      <c r="J14" s="652">
        <v>214.172782432823</v>
      </c>
      <c r="K14" s="652">
        <v>209.13059809303701</v>
      </c>
      <c r="L14" s="712">
        <v>423.30338052586001</v>
      </c>
      <c r="M14" s="401">
        <v>99</v>
      </c>
      <c r="N14" s="384">
        <f t="shared" si="0"/>
        <v>10.601246671508106</v>
      </c>
      <c r="O14" s="401">
        <v>98</v>
      </c>
      <c r="P14" s="384">
        <f t="shared" si="1"/>
        <v>10.830288583315111</v>
      </c>
      <c r="Q14" s="384">
        <f t="shared" si="2"/>
        <v>197</v>
      </c>
      <c r="R14" s="384">
        <f t="shared" si="3"/>
        <v>10.713962498697986</v>
      </c>
      <c r="S14" s="400">
        <v>169</v>
      </c>
      <c r="T14" s="384">
        <f t="shared" si="4"/>
        <v>25.92995372164264</v>
      </c>
      <c r="U14" s="400">
        <v>173</v>
      </c>
      <c r="V14" s="384">
        <f>U14/H14*100</f>
        <v>27.701009412141708</v>
      </c>
      <c r="W14" s="384">
        <f t="shared" si="5"/>
        <v>342</v>
      </c>
      <c r="X14" s="384">
        <f t="shared" si="6"/>
        <v>26.796588528025218</v>
      </c>
      <c r="Y14" s="400">
        <v>65</v>
      </c>
      <c r="Z14" s="384">
        <f t="shared" si="47"/>
        <v>30.349327893887622</v>
      </c>
      <c r="AA14" s="400">
        <v>73</v>
      </c>
      <c r="AB14" s="384">
        <f t="shared" si="50"/>
        <v>34.906417647944615</v>
      </c>
      <c r="AC14" s="384">
        <f t="shared" si="7"/>
        <v>138</v>
      </c>
      <c r="AD14" s="384">
        <f>AC14/L14*100</f>
        <v>32.600731850656565</v>
      </c>
      <c r="AE14" s="383">
        <v>96</v>
      </c>
      <c r="AF14" s="384">
        <f t="shared" si="8"/>
        <v>10.279996772371497</v>
      </c>
      <c r="AG14" s="383">
        <v>68</v>
      </c>
      <c r="AH14" s="384">
        <f t="shared" si="9"/>
        <v>7.5148941190349747</v>
      </c>
      <c r="AI14" s="384">
        <f t="shared" si="10"/>
        <v>164</v>
      </c>
      <c r="AJ14" s="384">
        <f t="shared" si="11"/>
        <v>8.9192378161749719</v>
      </c>
      <c r="AK14" s="383">
        <v>85</v>
      </c>
      <c r="AL14" s="384">
        <f t="shared" si="12"/>
        <v>13.041692700234464</v>
      </c>
      <c r="AM14" s="383">
        <v>89</v>
      </c>
      <c r="AN14" s="384">
        <f t="shared" si="13"/>
        <v>14.250808310292557</v>
      </c>
      <c r="AO14" s="384">
        <f t="shared" si="14"/>
        <v>174</v>
      </c>
      <c r="AP14" s="384">
        <f t="shared" si="15"/>
        <v>13.633352058118092</v>
      </c>
      <c r="AQ14" s="383">
        <v>58</v>
      </c>
      <c r="AR14" s="384">
        <f t="shared" si="48"/>
        <v>27.080938736084342</v>
      </c>
      <c r="AS14" s="383">
        <v>70</v>
      </c>
      <c r="AT14" s="384">
        <f t="shared" si="16"/>
        <v>33.471907333645525</v>
      </c>
      <c r="AU14" s="384">
        <f t="shared" si="17"/>
        <v>128</v>
      </c>
      <c r="AV14" s="384">
        <f t="shared" si="18"/>
        <v>30.238359977420583</v>
      </c>
      <c r="AW14" s="386">
        <v>60</v>
      </c>
      <c r="AX14" s="384">
        <f t="shared" si="49"/>
        <v>6.4249979827321848</v>
      </c>
      <c r="AY14" s="386">
        <v>67</v>
      </c>
      <c r="AZ14" s="384">
        <f t="shared" si="19"/>
        <v>7.4043809702256365</v>
      </c>
      <c r="BA14" s="384">
        <f t="shared" si="20"/>
        <v>127</v>
      </c>
      <c r="BB14" s="384">
        <f t="shared" si="21"/>
        <v>6.9069707478915943</v>
      </c>
      <c r="BC14" s="386">
        <v>49</v>
      </c>
      <c r="BD14" s="384">
        <f t="shared" si="22"/>
        <v>7.5181522624881021</v>
      </c>
      <c r="BE14" s="386">
        <v>57</v>
      </c>
      <c r="BF14" s="384">
        <f t="shared" ref="BF14:BF25" si="52">BE14/H14*100</f>
        <v>9.1269221762547836</v>
      </c>
      <c r="BG14" s="384">
        <f t="shared" si="23"/>
        <v>106</v>
      </c>
      <c r="BH14" s="384">
        <f t="shared" si="24"/>
        <v>8.3053753917271127</v>
      </c>
      <c r="BI14" s="386">
        <v>53</v>
      </c>
      <c r="BJ14" s="384">
        <f t="shared" si="25"/>
        <v>24.746375051939136</v>
      </c>
      <c r="BK14" s="386">
        <v>65</v>
      </c>
      <c r="BL14" s="384">
        <f t="shared" si="26"/>
        <v>31.081056809813703</v>
      </c>
      <c r="BM14" s="384">
        <f t="shared" si="27"/>
        <v>118</v>
      </c>
      <c r="BN14" s="384">
        <f t="shared" si="28"/>
        <v>27.875988104184596</v>
      </c>
      <c r="BO14" s="386">
        <v>46</v>
      </c>
      <c r="BP14" s="384">
        <f t="shared" si="51"/>
        <v>4.9258317867613419</v>
      </c>
      <c r="BQ14" s="386">
        <v>47</v>
      </c>
      <c r="BR14" s="384">
        <f t="shared" si="29"/>
        <v>5.19411799403888</v>
      </c>
      <c r="BS14" s="384">
        <f t="shared" si="30"/>
        <v>93</v>
      </c>
      <c r="BT14" s="384">
        <f t="shared" si="31"/>
        <v>5.0578604689284905</v>
      </c>
      <c r="BU14" s="386">
        <v>59</v>
      </c>
      <c r="BV14" s="384">
        <f t="shared" si="32"/>
        <v>9.0524690507509806</v>
      </c>
      <c r="BW14" s="386">
        <v>61</v>
      </c>
      <c r="BX14" s="384">
        <f t="shared" si="33"/>
        <v>9.7674079430095038</v>
      </c>
      <c r="BY14" s="384">
        <f t="shared" si="34"/>
        <v>120</v>
      </c>
      <c r="BZ14" s="384">
        <f t="shared" si="35"/>
        <v>9.4023117642193732</v>
      </c>
      <c r="CA14" s="386">
        <v>55</v>
      </c>
      <c r="CB14" s="384">
        <f t="shared" si="36"/>
        <v>25.680200525597218</v>
      </c>
      <c r="CC14" s="386">
        <v>61</v>
      </c>
      <c r="CD14" s="384">
        <f t="shared" si="37"/>
        <v>29.168376390748239</v>
      </c>
      <c r="CE14" s="384">
        <f t="shared" si="38"/>
        <v>116</v>
      </c>
      <c r="CF14" s="384">
        <f t="shared" si="39"/>
        <v>27.403513729537405</v>
      </c>
      <c r="CG14" s="386">
        <v>16</v>
      </c>
      <c r="CH14" s="387">
        <v>0</v>
      </c>
      <c r="CI14" s="386">
        <v>0</v>
      </c>
      <c r="CJ14" s="384"/>
      <c r="CK14" s="388">
        <f t="shared" si="40"/>
        <v>16</v>
      </c>
      <c r="CL14" s="386">
        <v>0</v>
      </c>
      <c r="CM14" s="388">
        <v>1</v>
      </c>
      <c r="CN14" s="386">
        <v>1</v>
      </c>
      <c r="CO14" s="386"/>
      <c r="CP14" s="386"/>
      <c r="CQ14" s="388">
        <f>SUM(CN14:CP14)</f>
        <v>1</v>
      </c>
      <c r="CR14" s="389">
        <f t="shared" si="41"/>
        <v>100</v>
      </c>
      <c r="CS14" s="386">
        <v>1</v>
      </c>
      <c r="CT14" s="384">
        <f t="shared" si="45"/>
        <v>100</v>
      </c>
      <c r="CU14" s="386">
        <v>1</v>
      </c>
      <c r="CV14" s="384">
        <f t="shared" si="42"/>
        <v>100</v>
      </c>
      <c r="CW14" s="386">
        <v>1</v>
      </c>
      <c r="CX14" s="388">
        <f t="shared" si="43"/>
        <v>100</v>
      </c>
      <c r="CY14" s="386">
        <v>0</v>
      </c>
      <c r="CZ14" s="386">
        <v>0</v>
      </c>
      <c r="DA14" s="386">
        <v>0</v>
      </c>
      <c r="DB14" s="386">
        <v>0</v>
      </c>
      <c r="DC14" s="388">
        <f t="shared" si="46"/>
        <v>0</v>
      </c>
      <c r="DD14" s="386">
        <v>0</v>
      </c>
      <c r="DE14" s="388" t="e">
        <f t="shared" si="44"/>
        <v>#DIV/0!</v>
      </c>
      <c r="DF14" s="386"/>
      <c r="DG14" s="386"/>
      <c r="DH14" s="386"/>
      <c r="DI14" s="386"/>
      <c r="DJ14" s="392"/>
      <c r="DK14" s="386"/>
      <c r="DL14" s="386"/>
      <c r="DM14" s="416">
        <v>77</v>
      </c>
      <c r="DN14" s="416">
        <v>70</v>
      </c>
      <c r="DO14" s="416">
        <v>11</v>
      </c>
      <c r="DP14" s="416">
        <v>80</v>
      </c>
      <c r="DQ14" s="416">
        <v>2</v>
      </c>
      <c r="DR14" s="416">
        <v>0</v>
      </c>
      <c r="DS14" s="416">
        <v>0</v>
      </c>
      <c r="DT14" s="416">
        <v>0</v>
      </c>
      <c r="DU14" s="417">
        <v>40</v>
      </c>
      <c r="DV14" s="416">
        <v>0</v>
      </c>
      <c r="DW14" s="416">
        <v>0</v>
      </c>
      <c r="DX14" s="416">
        <v>3</v>
      </c>
      <c r="DY14" s="416">
        <v>8</v>
      </c>
      <c r="DZ14" s="416">
        <v>92</v>
      </c>
      <c r="EA14" s="416">
        <v>4</v>
      </c>
      <c r="EB14" s="416">
        <v>65</v>
      </c>
      <c r="EC14" s="416">
        <v>82</v>
      </c>
      <c r="ED14" s="416">
        <v>0</v>
      </c>
      <c r="EE14" s="416">
        <v>4</v>
      </c>
      <c r="EF14" s="416">
        <v>81</v>
      </c>
      <c r="EG14" s="416">
        <v>10</v>
      </c>
      <c r="EH14" s="386"/>
      <c r="EI14" s="386">
        <v>12</v>
      </c>
      <c r="EJ14" s="416">
        <v>77</v>
      </c>
      <c r="EK14" s="386"/>
      <c r="EL14" s="386"/>
      <c r="EM14" s="386"/>
      <c r="EN14" s="416">
        <v>5</v>
      </c>
      <c r="EO14" s="416">
        <v>10</v>
      </c>
      <c r="EP14" s="416">
        <v>60</v>
      </c>
    </row>
    <row r="15" spans="1:146" ht="24.9" customHeight="1">
      <c r="A15" s="649">
        <v>7</v>
      </c>
      <c r="B15" s="300" t="s">
        <v>680</v>
      </c>
      <c r="C15" s="711">
        <v>4</v>
      </c>
      <c r="D15" s="651">
        <v>319.78560215294902</v>
      </c>
      <c r="E15" s="652">
        <v>309.86084323839401</v>
      </c>
      <c r="F15" s="712">
        <v>629.64644539134304</v>
      </c>
      <c r="G15" s="652">
        <v>222.96911939888199</v>
      </c>
      <c r="H15" s="652">
        <v>213.653624118024</v>
      </c>
      <c r="I15" s="712">
        <v>436.62274351690598</v>
      </c>
      <c r="J15" s="652">
        <v>73.452759318116193</v>
      </c>
      <c r="K15" s="652">
        <v>71.723490320716607</v>
      </c>
      <c r="L15" s="712">
        <v>145.17624963883301</v>
      </c>
      <c r="M15" s="401">
        <v>93</v>
      </c>
      <c r="N15" s="384">
        <f t="shared" si="0"/>
        <v>29.081984734109255</v>
      </c>
      <c r="O15" s="401">
        <v>103</v>
      </c>
      <c r="P15" s="384">
        <f t="shared" si="1"/>
        <v>33.240727974381748</v>
      </c>
      <c r="Q15" s="384">
        <f t="shared" si="2"/>
        <v>196</v>
      </c>
      <c r="R15" s="384">
        <f t="shared" si="3"/>
        <v>31.128580401685657</v>
      </c>
      <c r="S15" s="400">
        <v>168</v>
      </c>
      <c r="T15" s="384">
        <f t="shared" si="4"/>
        <v>75.346756740540087</v>
      </c>
      <c r="U15" s="400">
        <v>173</v>
      </c>
      <c r="V15" s="384">
        <f>U15/H15*100</f>
        <v>80.972181358568193</v>
      </c>
      <c r="W15" s="384">
        <f t="shared" si="5"/>
        <v>341</v>
      </c>
      <c r="X15" s="384">
        <f t="shared" si="6"/>
        <v>78.09945887227849</v>
      </c>
      <c r="Y15" s="400">
        <v>70</v>
      </c>
      <c r="Z15" s="384">
        <f t="shared" si="47"/>
        <v>95.299347022264129</v>
      </c>
      <c r="AA15" s="400">
        <v>76</v>
      </c>
      <c r="AB15" s="384">
        <f t="shared" si="50"/>
        <v>105.9624952162265</v>
      </c>
      <c r="AC15" s="384">
        <f t="shared" si="7"/>
        <v>146</v>
      </c>
      <c r="AD15" s="384"/>
      <c r="AE15" s="383"/>
      <c r="AF15" s="384">
        <f t="shared" si="8"/>
        <v>0</v>
      </c>
      <c r="AG15" s="383"/>
      <c r="AH15" s="384">
        <f t="shared" si="9"/>
        <v>0</v>
      </c>
      <c r="AI15" s="384">
        <f t="shared" si="10"/>
        <v>0</v>
      </c>
      <c r="AJ15" s="384">
        <f t="shared" si="11"/>
        <v>0</v>
      </c>
      <c r="AK15" s="383"/>
      <c r="AL15" s="384">
        <f t="shared" si="12"/>
        <v>0</v>
      </c>
      <c r="AM15" s="383"/>
      <c r="AN15" s="384">
        <f t="shared" si="13"/>
        <v>0</v>
      </c>
      <c r="AO15" s="384">
        <f t="shared" si="14"/>
        <v>0</v>
      </c>
      <c r="AP15" s="384">
        <f t="shared" si="15"/>
        <v>0</v>
      </c>
      <c r="AQ15" s="383"/>
      <c r="AR15" s="384">
        <f t="shared" si="48"/>
        <v>0</v>
      </c>
      <c r="AS15" s="383"/>
      <c r="AT15" s="384">
        <f t="shared" si="16"/>
        <v>0</v>
      </c>
      <c r="AU15" s="384">
        <f t="shared" si="17"/>
        <v>0</v>
      </c>
      <c r="AV15" s="384">
        <f t="shared" si="18"/>
        <v>0</v>
      </c>
      <c r="AW15" s="386"/>
      <c r="AX15" s="384">
        <f t="shared" si="49"/>
        <v>0</v>
      </c>
      <c r="AY15" s="386"/>
      <c r="AZ15" s="384">
        <f t="shared" si="19"/>
        <v>0</v>
      </c>
      <c r="BA15" s="384">
        <f t="shared" si="20"/>
        <v>0</v>
      </c>
      <c r="BB15" s="384">
        <f t="shared" si="21"/>
        <v>0</v>
      </c>
      <c r="BC15" s="386"/>
      <c r="BD15" s="384">
        <f t="shared" si="22"/>
        <v>0</v>
      </c>
      <c r="BE15" s="386"/>
      <c r="BF15" s="384">
        <f t="shared" si="52"/>
        <v>0</v>
      </c>
      <c r="BG15" s="384">
        <f t="shared" si="23"/>
        <v>0</v>
      </c>
      <c r="BH15" s="384">
        <f t="shared" si="24"/>
        <v>0</v>
      </c>
      <c r="BI15" s="386"/>
      <c r="BJ15" s="384">
        <f t="shared" si="25"/>
        <v>0</v>
      </c>
      <c r="BK15" s="386"/>
      <c r="BL15" s="384">
        <f t="shared" si="26"/>
        <v>0</v>
      </c>
      <c r="BM15" s="384">
        <f t="shared" si="27"/>
        <v>0</v>
      </c>
      <c r="BN15" s="384">
        <f t="shared" si="28"/>
        <v>0</v>
      </c>
      <c r="BO15" s="386"/>
      <c r="BP15" s="384">
        <f t="shared" si="51"/>
        <v>0</v>
      </c>
      <c r="BQ15" s="386"/>
      <c r="BR15" s="384">
        <f t="shared" si="29"/>
        <v>0</v>
      </c>
      <c r="BS15" s="384">
        <f t="shared" si="30"/>
        <v>0</v>
      </c>
      <c r="BT15" s="384">
        <f t="shared" si="31"/>
        <v>0</v>
      </c>
      <c r="BU15" s="386"/>
      <c r="BV15" s="384">
        <f t="shared" si="32"/>
        <v>0</v>
      </c>
      <c r="BW15" s="386"/>
      <c r="BX15" s="384">
        <f t="shared" si="33"/>
        <v>0</v>
      </c>
      <c r="BY15" s="384">
        <f t="shared" si="34"/>
        <v>0</v>
      </c>
      <c r="BZ15" s="384">
        <f t="shared" si="35"/>
        <v>0</v>
      </c>
      <c r="CA15" s="386"/>
      <c r="CB15" s="384">
        <f t="shared" si="36"/>
        <v>0</v>
      </c>
      <c r="CC15" s="386"/>
      <c r="CD15" s="384">
        <f t="shared" si="37"/>
        <v>0</v>
      </c>
      <c r="CE15" s="384">
        <f t="shared" si="38"/>
        <v>0</v>
      </c>
      <c r="CF15" s="384">
        <f t="shared" si="39"/>
        <v>0</v>
      </c>
      <c r="CG15" s="386"/>
      <c r="CH15" s="387"/>
      <c r="CI15" s="386">
        <v>0</v>
      </c>
      <c r="CJ15" s="384"/>
      <c r="CK15" s="388">
        <f t="shared" si="40"/>
        <v>0</v>
      </c>
      <c r="CL15" s="386">
        <v>0</v>
      </c>
      <c r="CM15" s="388">
        <v>1</v>
      </c>
      <c r="CN15" s="386"/>
      <c r="CO15" s="386"/>
      <c r="CP15" s="386"/>
      <c r="CQ15" s="388">
        <v>1</v>
      </c>
      <c r="CR15" s="389">
        <f t="shared" si="41"/>
        <v>100</v>
      </c>
      <c r="CS15" s="386">
        <v>1</v>
      </c>
      <c r="CT15" s="384">
        <f t="shared" si="45"/>
        <v>100</v>
      </c>
      <c r="CU15" s="386">
        <v>1</v>
      </c>
      <c r="CV15" s="384">
        <f t="shared" si="42"/>
        <v>100</v>
      </c>
      <c r="CW15" s="386">
        <v>1</v>
      </c>
      <c r="CX15" s="388">
        <f t="shared" si="43"/>
        <v>100</v>
      </c>
      <c r="CY15" s="386"/>
      <c r="CZ15" s="386"/>
      <c r="DA15" s="386"/>
      <c r="DB15" s="386"/>
      <c r="DC15" s="388">
        <f t="shared" si="46"/>
        <v>0</v>
      </c>
      <c r="DD15" s="386">
        <v>0</v>
      </c>
      <c r="DE15" s="388" t="e">
        <f t="shared" si="44"/>
        <v>#DIV/0!</v>
      </c>
      <c r="DF15" s="386"/>
      <c r="DG15" s="386"/>
      <c r="DH15" s="386"/>
      <c r="DI15" s="386"/>
      <c r="DJ15" s="392"/>
      <c r="DK15" s="386"/>
      <c r="DL15" s="386"/>
      <c r="DM15" s="416"/>
      <c r="DN15" s="416"/>
      <c r="DO15" s="416"/>
      <c r="DP15" s="416"/>
      <c r="DQ15" s="416"/>
      <c r="DR15" s="416"/>
      <c r="DS15" s="416"/>
      <c r="DT15" s="416"/>
      <c r="DU15" s="416"/>
      <c r="DV15" s="416"/>
      <c r="DW15" s="416"/>
      <c r="DX15" s="416"/>
      <c r="DY15" s="416"/>
      <c r="DZ15" s="416"/>
      <c r="EA15" s="416"/>
      <c r="EB15" s="416"/>
      <c r="EC15" s="416"/>
      <c r="ED15" s="416"/>
      <c r="EE15" s="416"/>
      <c r="EF15" s="416"/>
      <c r="EG15" s="418"/>
      <c r="EH15" s="386"/>
      <c r="EI15" s="386"/>
      <c r="EJ15" s="416"/>
      <c r="EK15" s="386"/>
      <c r="EL15" s="386"/>
      <c r="EM15" s="386"/>
      <c r="EN15" s="416"/>
      <c r="EO15" s="416"/>
      <c r="EP15" s="416"/>
    </row>
    <row r="16" spans="1:146" ht="24.9" customHeight="1">
      <c r="A16" s="649">
        <v>8</v>
      </c>
      <c r="B16" s="300" t="s">
        <v>681</v>
      </c>
      <c r="C16" s="711">
        <v>13</v>
      </c>
      <c r="D16" s="651">
        <v>603.603498542274</v>
      </c>
      <c r="E16" s="652">
        <v>584.87026239067097</v>
      </c>
      <c r="F16" s="712">
        <v>1188.47376093294</v>
      </c>
      <c r="G16" s="652">
        <v>421.329606890864</v>
      </c>
      <c r="H16" s="652">
        <v>403.72674791533001</v>
      </c>
      <c r="I16" s="712">
        <v>825.05635480619401</v>
      </c>
      <c r="J16" s="652">
        <v>138.400462294135</v>
      </c>
      <c r="K16" s="652">
        <v>135.142155446403</v>
      </c>
      <c r="L16" s="712">
        <v>273.54261774053703</v>
      </c>
      <c r="M16" s="401">
        <v>88</v>
      </c>
      <c r="N16" s="384">
        <f t="shared" si="0"/>
        <v>14.579107015205087</v>
      </c>
      <c r="O16" s="401">
        <v>85</v>
      </c>
      <c r="P16" s="384">
        <f t="shared" si="1"/>
        <v>14.53313759748367</v>
      </c>
      <c r="Q16" s="384">
        <f t="shared" si="2"/>
        <v>173</v>
      </c>
      <c r="R16" s="384">
        <f t="shared" si="3"/>
        <v>14.556484601241573</v>
      </c>
      <c r="S16" s="400">
        <v>182</v>
      </c>
      <c r="T16" s="384">
        <f t="shared" si="4"/>
        <v>43.196584579716713</v>
      </c>
      <c r="U16" s="400">
        <v>188</v>
      </c>
      <c r="V16" s="384">
        <f>U16/H16*100</f>
        <v>46.566149250885793</v>
      </c>
      <c r="W16" s="384">
        <f t="shared" si="5"/>
        <v>370</v>
      </c>
      <c r="X16" s="384">
        <f t="shared" si="6"/>
        <v>44.845421509045053</v>
      </c>
      <c r="Y16" s="400">
        <v>78</v>
      </c>
      <c r="Z16" s="384">
        <f t="shared" si="47"/>
        <v>56.358193250995669</v>
      </c>
      <c r="AA16" s="400">
        <v>70</v>
      </c>
      <c r="AB16" s="384">
        <f t="shared" si="50"/>
        <v>51.797309114077137</v>
      </c>
      <c r="AC16" s="384">
        <f t="shared" si="7"/>
        <v>148</v>
      </c>
      <c r="AD16" s="384">
        <f>AC16/L16*100</f>
        <v>54.104914701219329</v>
      </c>
      <c r="AE16" s="383">
        <v>60</v>
      </c>
      <c r="AF16" s="384">
        <f t="shared" si="8"/>
        <v>9.9403002376398319</v>
      </c>
      <c r="AG16" s="383">
        <v>78</v>
      </c>
      <c r="AH16" s="384">
        <f t="shared" si="9"/>
        <v>13.336290971808545</v>
      </c>
      <c r="AI16" s="384">
        <f t="shared" si="10"/>
        <v>138</v>
      </c>
      <c r="AJ16" s="384">
        <f t="shared" si="11"/>
        <v>11.611531069198481</v>
      </c>
      <c r="AK16" s="383">
        <v>47</v>
      </c>
      <c r="AL16" s="384">
        <f t="shared" si="12"/>
        <v>11.155161951904866</v>
      </c>
      <c r="AM16" s="383">
        <v>80</v>
      </c>
      <c r="AN16" s="384">
        <f t="shared" si="13"/>
        <v>19.8153826599514</v>
      </c>
      <c r="AO16" s="384">
        <f t="shared" si="14"/>
        <v>127</v>
      </c>
      <c r="AP16" s="384">
        <f t="shared" si="15"/>
        <v>15.392887923374923</v>
      </c>
      <c r="AQ16" s="383">
        <v>57</v>
      </c>
      <c r="AR16" s="384">
        <f t="shared" si="48"/>
        <v>41.184833529573758</v>
      </c>
      <c r="AS16" s="383">
        <v>58</v>
      </c>
      <c r="AT16" s="384">
        <f t="shared" si="16"/>
        <v>42.917770408806774</v>
      </c>
      <c r="AU16" s="384">
        <f t="shared" si="17"/>
        <v>115</v>
      </c>
      <c r="AV16" s="384">
        <f t="shared" si="18"/>
        <v>42.040981017839343</v>
      </c>
      <c r="AW16" s="386">
        <v>68</v>
      </c>
      <c r="AX16" s="384">
        <f t="shared" si="49"/>
        <v>11.265673602658476</v>
      </c>
      <c r="AY16" s="386">
        <v>60</v>
      </c>
      <c r="AZ16" s="384">
        <f t="shared" si="19"/>
        <v>10.258685362929649</v>
      </c>
      <c r="BA16" s="384">
        <f t="shared" si="20"/>
        <v>128</v>
      </c>
      <c r="BB16" s="384">
        <f t="shared" si="21"/>
        <v>10.770115774329025</v>
      </c>
      <c r="BC16" s="386">
        <v>64</v>
      </c>
      <c r="BD16" s="384">
        <f t="shared" si="22"/>
        <v>15.190007764295988</v>
      </c>
      <c r="BE16" s="386">
        <v>62</v>
      </c>
      <c r="BF16" s="384">
        <f t="shared" si="52"/>
        <v>15.356921561462332</v>
      </c>
      <c r="BG16" s="384">
        <f t="shared" si="23"/>
        <v>126</v>
      </c>
      <c r="BH16" s="384">
        <f t="shared" si="24"/>
        <v>15.271684081458586</v>
      </c>
      <c r="BI16" s="386">
        <v>48</v>
      </c>
      <c r="BJ16" s="384">
        <f t="shared" si="25"/>
        <v>34.6819650775358</v>
      </c>
      <c r="BK16" s="386">
        <v>60</v>
      </c>
      <c r="BL16" s="384">
        <f t="shared" si="26"/>
        <v>44.397693526351837</v>
      </c>
      <c r="BM16" s="384">
        <f t="shared" si="27"/>
        <v>108</v>
      </c>
      <c r="BN16" s="384">
        <f t="shared" si="28"/>
        <v>39.481964781970859</v>
      </c>
      <c r="BO16" s="386">
        <v>48</v>
      </c>
      <c r="BP16" s="384">
        <f t="shared" si="51"/>
        <v>7.9522401901118656</v>
      </c>
      <c r="BQ16" s="386">
        <v>50</v>
      </c>
      <c r="BR16" s="384">
        <f t="shared" si="29"/>
        <v>8.5489044691080416</v>
      </c>
      <c r="BS16" s="384">
        <f t="shared" si="30"/>
        <v>98</v>
      </c>
      <c r="BT16" s="384">
        <f t="shared" si="31"/>
        <v>8.2458698897206606</v>
      </c>
      <c r="BU16" s="386">
        <v>72</v>
      </c>
      <c r="BV16" s="384">
        <f t="shared" si="32"/>
        <v>17.088758734832986</v>
      </c>
      <c r="BW16" s="386">
        <v>69</v>
      </c>
      <c r="BX16" s="384">
        <f t="shared" si="33"/>
        <v>17.090767544208081</v>
      </c>
      <c r="BY16" s="384">
        <f t="shared" si="34"/>
        <v>141</v>
      </c>
      <c r="BZ16" s="384">
        <f t="shared" si="35"/>
        <v>17.089741710203654</v>
      </c>
      <c r="CA16" s="386">
        <v>51</v>
      </c>
      <c r="CB16" s="384">
        <f t="shared" si="36"/>
        <v>36.849587894881786</v>
      </c>
      <c r="CC16" s="386">
        <v>65</v>
      </c>
      <c r="CD16" s="384">
        <f t="shared" si="37"/>
        <v>48.097501320214491</v>
      </c>
      <c r="CE16" s="384">
        <f t="shared" si="38"/>
        <v>116</v>
      </c>
      <c r="CF16" s="384">
        <f t="shared" si="39"/>
        <v>42.406554765820552</v>
      </c>
      <c r="CG16" s="386"/>
      <c r="CH16" s="387">
        <v>13</v>
      </c>
      <c r="CI16" s="386">
        <v>0</v>
      </c>
      <c r="CJ16" s="384"/>
      <c r="CK16" s="388">
        <f t="shared" si="40"/>
        <v>13</v>
      </c>
      <c r="CL16" s="386">
        <v>0</v>
      </c>
      <c r="CM16" s="388">
        <v>1</v>
      </c>
      <c r="CN16" s="386">
        <v>1</v>
      </c>
      <c r="CO16" s="386"/>
      <c r="CP16" s="386"/>
      <c r="CQ16" s="388">
        <f>SUM(CN16:CP16)</f>
        <v>1</v>
      </c>
      <c r="CR16" s="389">
        <f t="shared" si="41"/>
        <v>100</v>
      </c>
      <c r="CS16" s="386">
        <v>1</v>
      </c>
      <c r="CT16" s="384">
        <f t="shared" si="45"/>
        <v>100</v>
      </c>
      <c r="CU16" s="386">
        <v>1</v>
      </c>
      <c r="CV16" s="384">
        <f t="shared" si="42"/>
        <v>100</v>
      </c>
      <c r="CW16" s="386">
        <v>1</v>
      </c>
      <c r="CX16" s="388">
        <f t="shared" si="43"/>
        <v>100</v>
      </c>
      <c r="CY16" s="386">
        <v>1</v>
      </c>
      <c r="CZ16" s="386">
        <v>0</v>
      </c>
      <c r="DA16" s="386">
        <v>0</v>
      </c>
      <c r="DB16" s="386">
        <v>0</v>
      </c>
      <c r="DC16" s="388">
        <f t="shared" si="46"/>
        <v>1</v>
      </c>
      <c r="DD16" s="386">
        <v>0</v>
      </c>
      <c r="DE16" s="388">
        <f t="shared" si="44"/>
        <v>0</v>
      </c>
      <c r="DF16" s="386"/>
      <c r="DG16" s="386"/>
      <c r="DH16" s="386"/>
      <c r="DI16" s="386"/>
      <c r="DJ16" s="392"/>
      <c r="DK16" s="386"/>
      <c r="DL16" s="386"/>
      <c r="DM16" s="416">
        <v>86</v>
      </c>
      <c r="DN16" s="416">
        <v>76</v>
      </c>
      <c r="DO16" s="416">
        <v>5</v>
      </c>
      <c r="DP16" s="416">
        <v>97</v>
      </c>
      <c r="DQ16" s="416">
        <v>27</v>
      </c>
      <c r="DR16" s="416"/>
      <c r="DS16" s="416"/>
      <c r="DT16" s="416"/>
      <c r="DU16" s="417">
        <v>65</v>
      </c>
      <c r="DV16" s="416"/>
      <c r="DW16" s="416"/>
      <c r="DX16" s="416">
        <v>2</v>
      </c>
      <c r="DY16" s="416">
        <v>6</v>
      </c>
      <c r="DZ16" s="417">
        <v>70</v>
      </c>
      <c r="EA16" s="416">
        <v>15</v>
      </c>
      <c r="EB16" s="416">
        <v>68</v>
      </c>
      <c r="EC16" s="416">
        <v>81</v>
      </c>
      <c r="ED16" s="416"/>
      <c r="EE16" s="416">
        <v>19</v>
      </c>
      <c r="EF16" s="416">
        <v>92</v>
      </c>
      <c r="EG16" s="417">
        <v>55</v>
      </c>
      <c r="EH16" s="386"/>
      <c r="EI16" s="386">
        <v>4</v>
      </c>
      <c r="EJ16" s="416">
        <v>81</v>
      </c>
      <c r="EK16" s="386"/>
      <c r="EL16" s="386"/>
      <c r="EM16" s="386"/>
      <c r="EN16" s="416">
        <v>7</v>
      </c>
      <c r="EO16" s="416">
        <v>7</v>
      </c>
      <c r="EP16" s="417">
        <v>55</v>
      </c>
    </row>
    <row r="17" spans="1:149" ht="24.9" customHeight="1">
      <c r="A17" s="649">
        <v>9</v>
      </c>
      <c r="B17" s="300" t="s">
        <v>682</v>
      </c>
      <c r="C17" s="711">
        <v>14</v>
      </c>
      <c r="D17" s="651">
        <v>445.345593182328</v>
      </c>
      <c r="E17" s="652">
        <v>431.52399641175202</v>
      </c>
      <c r="F17" s="712">
        <v>876.869589594079</v>
      </c>
      <c r="G17" s="652">
        <v>310.21790525061903</v>
      </c>
      <c r="H17" s="652">
        <v>297.25721616420799</v>
      </c>
      <c r="I17" s="712">
        <v>607.47512141482605</v>
      </c>
      <c r="J17" s="652">
        <v>102.06067610517201</v>
      </c>
      <c r="K17" s="652">
        <v>99.657902340364004</v>
      </c>
      <c r="L17" s="712">
        <v>201.718578445536</v>
      </c>
      <c r="M17" s="401">
        <v>90</v>
      </c>
      <c r="N17" s="384">
        <f t="shared" si="0"/>
        <v>20.209024491941765</v>
      </c>
      <c r="O17" s="401">
        <v>91</v>
      </c>
      <c r="P17" s="384">
        <f t="shared" si="1"/>
        <v>21.088050897908705</v>
      </c>
      <c r="Q17" s="384">
        <f t="shared" si="2"/>
        <v>181</v>
      </c>
      <c r="R17" s="384">
        <f t="shared" si="3"/>
        <v>20.641609898204887</v>
      </c>
      <c r="S17" s="400">
        <v>169</v>
      </c>
      <c r="T17" s="384">
        <f t="shared" si="4"/>
        <v>54.477835463258693</v>
      </c>
      <c r="U17" s="400">
        <v>167</v>
      </c>
      <c r="V17" s="384">
        <v>7</v>
      </c>
      <c r="W17" s="384">
        <f t="shared" si="5"/>
        <v>336</v>
      </c>
      <c r="X17" s="384">
        <f t="shared" si="6"/>
        <v>55.310907089898087</v>
      </c>
      <c r="Y17" s="400">
        <v>70</v>
      </c>
      <c r="Z17" s="384">
        <f t="shared" si="47"/>
        <v>68.586651266023395</v>
      </c>
      <c r="AA17" s="400">
        <v>78</v>
      </c>
      <c r="AB17" s="384">
        <f t="shared" si="50"/>
        <v>78.267752148349203</v>
      </c>
      <c r="AC17" s="384">
        <f t="shared" si="7"/>
        <v>148</v>
      </c>
      <c r="AD17" s="384">
        <f>AC17/L17*100</f>
        <v>73.369543420592763</v>
      </c>
      <c r="AE17" s="383">
        <v>34</v>
      </c>
      <c r="AF17" s="384">
        <f t="shared" si="8"/>
        <v>7.6345203636224452</v>
      </c>
      <c r="AG17" s="383">
        <v>44</v>
      </c>
      <c r="AH17" s="384">
        <v>5</v>
      </c>
      <c r="AI17" s="384">
        <f t="shared" si="10"/>
        <v>78</v>
      </c>
      <c r="AJ17" s="384">
        <v>3</v>
      </c>
      <c r="AK17" s="383">
        <v>41</v>
      </c>
      <c r="AL17" s="384">
        <f t="shared" si="12"/>
        <v>13.216516295820158</v>
      </c>
      <c r="AM17" s="383">
        <v>43</v>
      </c>
      <c r="AN17" s="384">
        <v>7</v>
      </c>
      <c r="AO17" s="384">
        <f t="shared" si="14"/>
        <v>84</v>
      </c>
      <c r="AP17" s="384">
        <f t="shared" si="15"/>
        <v>13.827726772474522</v>
      </c>
      <c r="AQ17" s="383">
        <v>40</v>
      </c>
      <c r="AR17" s="384">
        <f t="shared" si="48"/>
        <v>39.19237215201337</v>
      </c>
      <c r="AS17" s="383">
        <v>49</v>
      </c>
      <c r="AT17" s="384">
        <f t="shared" si="16"/>
        <v>49.168203272680913</v>
      </c>
      <c r="AU17" s="384">
        <f t="shared" si="17"/>
        <v>89</v>
      </c>
      <c r="AV17" s="384">
        <f t="shared" si="18"/>
        <v>44.120874084005109</v>
      </c>
      <c r="AW17" s="386"/>
      <c r="AX17" s="384">
        <f t="shared" si="49"/>
        <v>0</v>
      </c>
      <c r="AY17" s="386"/>
      <c r="AZ17" s="384">
        <f t="shared" si="19"/>
        <v>0</v>
      </c>
      <c r="BA17" s="384">
        <f t="shared" si="20"/>
        <v>0</v>
      </c>
      <c r="BB17" s="384">
        <f t="shared" si="21"/>
        <v>0</v>
      </c>
      <c r="BC17" s="386"/>
      <c r="BD17" s="384">
        <f t="shared" si="22"/>
        <v>0</v>
      </c>
      <c r="BE17" s="386"/>
      <c r="BF17" s="384">
        <f t="shared" si="52"/>
        <v>0</v>
      </c>
      <c r="BG17" s="384">
        <f t="shared" si="23"/>
        <v>0</v>
      </c>
      <c r="BH17" s="384">
        <f t="shared" si="24"/>
        <v>0</v>
      </c>
      <c r="BI17" s="386"/>
      <c r="BJ17" s="384">
        <f t="shared" si="25"/>
        <v>0</v>
      </c>
      <c r="BK17" s="386"/>
      <c r="BL17" s="384">
        <f t="shared" si="26"/>
        <v>0</v>
      </c>
      <c r="BM17" s="384">
        <f t="shared" si="27"/>
        <v>0</v>
      </c>
      <c r="BN17" s="384">
        <f t="shared" si="28"/>
        <v>0</v>
      </c>
      <c r="BO17" s="386"/>
      <c r="BP17" s="384">
        <f t="shared" si="51"/>
        <v>0</v>
      </c>
      <c r="BQ17" s="386"/>
      <c r="BR17" s="384">
        <f t="shared" si="29"/>
        <v>0</v>
      </c>
      <c r="BS17" s="384">
        <f t="shared" si="30"/>
        <v>0</v>
      </c>
      <c r="BT17" s="384">
        <f t="shared" si="31"/>
        <v>0</v>
      </c>
      <c r="BU17" s="386"/>
      <c r="BV17" s="384">
        <v>0</v>
      </c>
      <c r="BW17" s="386"/>
      <c r="BX17" s="384">
        <f t="shared" si="33"/>
        <v>0</v>
      </c>
      <c r="BY17" s="384">
        <f t="shared" si="34"/>
        <v>0</v>
      </c>
      <c r="BZ17" s="384">
        <f t="shared" si="35"/>
        <v>0</v>
      </c>
      <c r="CA17" s="386"/>
      <c r="CB17" s="384">
        <f t="shared" si="36"/>
        <v>0</v>
      </c>
      <c r="CC17" s="386"/>
      <c r="CD17" s="384">
        <f t="shared" si="37"/>
        <v>0</v>
      </c>
      <c r="CE17" s="384">
        <f t="shared" si="38"/>
        <v>0</v>
      </c>
      <c r="CF17" s="384">
        <f t="shared" si="39"/>
        <v>0</v>
      </c>
      <c r="CG17" s="386">
        <v>0</v>
      </c>
      <c r="CH17" s="387">
        <v>0</v>
      </c>
      <c r="CI17" s="386">
        <v>0</v>
      </c>
      <c r="CJ17" s="384"/>
      <c r="CK17" s="388"/>
      <c r="CL17" s="386">
        <v>0</v>
      </c>
      <c r="CM17" s="388">
        <v>1</v>
      </c>
      <c r="CN17" s="386">
        <v>0</v>
      </c>
      <c r="CO17" s="386">
        <v>0</v>
      </c>
      <c r="CP17" s="386">
        <v>0</v>
      </c>
      <c r="CQ17" s="388">
        <v>1</v>
      </c>
      <c r="CR17" s="389">
        <f t="shared" si="41"/>
        <v>100</v>
      </c>
      <c r="CS17" s="386">
        <v>1</v>
      </c>
      <c r="CT17" s="384">
        <f t="shared" si="45"/>
        <v>100</v>
      </c>
      <c r="CU17" s="386">
        <v>1</v>
      </c>
      <c r="CV17" s="384">
        <f t="shared" si="42"/>
        <v>100</v>
      </c>
      <c r="CW17" s="386">
        <v>1</v>
      </c>
      <c r="CX17" s="388">
        <f t="shared" si="43"/>
        <v>100</v>
      </c>
      <c r="CY17" s="386">
        <v>0</v>
      </c>
      <c r="CZ17" s="386">
        <v>0</v>
      </c>
      <c r="DA17" s="386">
        <v>0</v>
      </c>
      <c r="DB17" s="386">
        <v>0</v>
      </c>
      <c r="DC17" s="388">
        <f t="shared" si="46"/>
        <v>0</v>
      </c>
      <c r="DD17" s="386">
        <v>0</v>
      </c>
      <c r="DE17" s="388" t="e">
        <f t="shared" si="44"/>
        <v>#DIV/0!</v>
      </c>
      <c r="DF17" s="386"/>
      <c r="DG17" s="386"/>
      <c r="DH17" s="386">
        <v>1</v>
      </c>
      <c r="DI17" s="386"/>
      <c r="DJ17" s="392"/>
      <c r="DK17" s="386"/>
      <c r="DL17" s="386"/>
      <c r="DM17" s="419"/>
      <c r="DN17" s="416"/>
      <c r="DO17" s="416"/>
      <c r="DP17" s="419"/>
      <c r="DQ17" s="419"/>
      <c r="DR17" s="416"/>
      <c r="DS17" s="416"/>
      <c r="DT17" s="416"/>
      <c r="DU17" s="417"/>
      <c r="DV17" s="416"/>
      <c r="DW17" s="416"/>
      <c r="DX17" s="419"/>
      <c r="DY17" s="419"/>
      <c r="DZ17" s="417"/>
      <c r="EA17" s="416"/>
      <c r="EB17" s="416"/>
      <c r="EC17" s="416"/>
      <c r="ED17" s="416"/>
      <c r="EE17" s="416"/>
      <c r="EF17" s="419"/>
      <c r="EG17" s="417"/>
      <c r="EH17" s="386"/>
      <c r="EI17" s="386"/>
      <c r="EJ17" s="419"/>
      <c r="EK17" s="386"/>
      <c r="EL17" s="386"/>
      <c r="EM17" s="386"/>
      <c r="EN17" s="416"/>
      <c r="EO17" s="416"/>
      <c r="EP17" s="417"/>
    </row>
    <row r="18" spans="1:149" ht="24.9" customHeight="1">
      <c r="A18" s="649">
        <v>10</v>
      </c>
      <c r="B18" s="300" t="s">
        <v>683</v>
      </c>
      <c r="C18" s="711">
        <v>9</v>
      </c>
      <c r="D18" s="651">
        <v>464.96434178066801</v>
      </c>
      <c r="E18" s="652">
        <v>450.53386409508897</v>
      </c>
      <c r="F18" s="712">
        <v>915.49820587575698</v>
      </c>
      <c r="G18" s="652">
        <v>324.38651150004603</v>
      </c>
      <c r="H18" s="652">
        <v>310.83386786401502</v>
      </c>
      <c r="I18" s="712">
        <v>635.22037936406105</v>
      </c>
      <c r="J18" s="652">
        <v>106.69979774631599</v>
      </c>
      <c r="K18" s="652">
        <v>104.187806992199</v>
      </c>
      <c r="L18" s="712">
        <v>210.88760473851499</v>
      </c>
      <c r="M18" s="401">
        <v>83</v>
      </c>
      <c r="N18" s="384">
        <f t="shared" si="0"/>
        <v>17.850831244851157</v>
      </c>
      <c r="O18" s="401">
        <v>102</v>
      </c>
      <c r="P18" s="384">
        <f t="shared" si="1"/>
        <v>22.639807599118019</v>
      </c>
      <c r="Q18" s="384">
        <f t="shared" si="2"/>
        <v>185</v>
      </c>
      <c r="R18" s="384">
        <f t="shared" si="3"/>
        <v>20.20757646630566</v>
      </c>
      <c r="S18" s="400">
        <v>169</v>
      </c>
      <c r="T18" s="384">
        <f t="shared" si="4"/>
        <v>52.098343799346303</v>
      </c>
      <c r="U18" s="400">
        <v>167</v>
      </c>
      <c r="V18" s="384">
        <f>U18/H18*100</f>
        <v>53.726449163210198</v>
      </c>
      <c r="W18" s="384">
        <f t="shared" si="5"/>
        <v>336</v>
      </c>
      <c r="X18" s="384">
        <f t="shared" si="6"/>
        <v>52.895028389419764</v>
      </c>
      <c r="Y18" s="400">
        <v>64</v>
      </c>
      <c r="Z18" s="384">
        <f t="shared" si="47"/>
        <v>59.981369554385786</v>
      </c>
      <c r="AA18" s="400">
        <v>72</v>
      </c>
      <c r="AB18" s="384">
        <f t="shared" si="50"/>
        <v>69.105975141017183</v>
      </c>
      <c r="AC18" s="384">
        <f t="shared" si="7"/>
        <v>136</v>
      </c>
      <c r="AD18" s="384">
        <f>AC18/L18*100</f>
        <v>64.489328411989845</v>
      </c>
      <c r="AE18" s="383"/>
      <c r="AF18" s="384">
        <f t="shared" si="8"/>
        <v>0</v>
      </c>
      <c r="AG18" s="383"/>
      <c r="AH18" s="384">
        <f t="shared" ref="AH18:AH25" si="53">AG18/E18*100</f>
        <v>0</v>
      </c>
      <c r="AI18" s="384">
        <f t="shared" si="10"/>
        <v>0</v>
      </c>
      <c r="AJ18" s="384">
        <f t="shared" ref="AJ18:AJ25" si="54">AI18/F18*100</f>
        <v>0</v>
      </c>
      <c r="AK18" s="383"/>
      <c r="AL18" s="384">
        <f t="shared" si="12"/>
        <v>0</v>
      </c>
      <c r="AM18" s="383"/>
      <c r="AN18" s="384">
        <f t="shared" ref="AN18:AN25" si="55">AM18/H18*100</f>
        <v>0</v>
      </c>
      <c r="AO18" s="384">
        <f t="shared" si="14"/>
        <v>0</v>
      </c>
      <c r="AP18" s="384">
        <f t="shared" si="15"/>
        <v>0</v>
      </c>
      <c r="AQ18" s="383"/>
      <c r="AR18" s="393">
        <f t="shared" si="48"/>
        <v>0</v>
      </c>
      <c r="AS18" s="383"/>
      <c r="AT18" s="384">
        <f t="shared" si="16"/>
        <v>0</v>
      </c>
      <c r="AU18" s="384">
        <f t="shared" si="17"/>
        <v>0</v>
      </c>
      <c r="AV18" s="384">
        <f t="shared" si="18"/>
        <v>0</v>
      </c>
      <c r="AW18" s="386"/>
      <c r="AX18" s="384">
        <f t="shared" si="49"/>
        <v>0</v>
      </c>
      <c r="AY18" s="386"/>
      <c r="AZ18" s="384">
        <f t="shared" si="19"/>
        <v>0</v>
      </c>
      <c r="BA18" s="384">
        <f t="shared" si="20"/>
        <v>0</v>
      </c>
      <c r="BB18" s="384">
        <f t="shared" si="21"/>
        <v>0</v>
      </c>
      <c r="BC18" s="386"/>
      <c r="BD18" s="384">
        <f t="shared" si="22"/>
        <v>0</v>
      </c>
      <c r="BE18" s="386"/>
      <c r="BF18" s="384">
        <f t="shared" si="52"/>
        <v>0</v>
      </c>
      <c r="BG18" s="384">
        <f t="shared" si="23"/>
        <v>0</v>
      </c>
      <c r="BH18" s="384">
        <f t="shared" si="24"/>
        <v>0</v>
      </c>
      <c r="BI18" s="386"/>
      <c r="BJ18" s="384">
        <f t="shared" si="25"/>
        <v>0</v>
      </c>
      <c r="BK18" s="386"/>
      <c r="BL18" s="384">
        <f t="shared" si="26"/>
        <v>0</v>
      </c>
      <c r="BM18" s="384">
        <f t="shared" si="27"/>
        <v>0</v>
      </c>
      <c r="BN18" s="384">
        <f t="shared" si="28"/>
        <v>0</v>
      </c>
      <c r="BO18" s="386"/>
      <c r="BP18" s="384">
        <f t="shared" si="51"/>
        <v>0</v>
      </c>
      <c r="BQ18" s="386"/>
      <c r="BR18" s="384">
        <f t="shared" si="29"/>
        <v>0</v>
      </c>
      <c r="BS18" s="384">
        <f t="shared" si="30"/>
        <v>0</v>
      </c>
      <c r="BT18" s="384">
        <f t="shared" si="31"/>
        <v>0</v>
      </c>
      <c r="BU18" s="386"/>
      <c r="BV18" s="384">
        <f t="shared" ref="BV18:BV25" si="56">BU18/G18*100</f>
        <v>0</v>
      </c>
      <c r="BW18" s="386"/>
      <c r="BX18" s="384">
        <f t="shared" si="33"/>
        <v>0</v>
      </c>
      <c r="BY18" s="384">
        <f t="shared" si="34"/>
        <v>0</v>
      </c>
      <c r="BZ18" s="384">
        <f t="shared" si="35"/>
        <v>0</v>
      </c>
      <c r="CA18" s="386"/>
      <c r="CB18" s="384">
        <f t="shared" si="36"/>
        <v>0</v>
      </c>
      <c r="CC18" s="386"/>
      <c r="CD18" s="384">
        <f t="shared" si="37"/>
        <v>0</v>
      </c>
      <c r="CE18" s="384">
        <f t="shared" si="38"/>
        <v>0</v>
      </c>
      <c r="CF18" s="384">
        <f t="shared" si="39"/>
        <v>0</v>
      </c>
      <c r="CG18" s="386"/>
      <c r="CH18" s="387"/>
      <c r="CI18" s="386">
        <v>0</v>
      </c>
      <c r="CJ18" s="384"/>
      <c r="CK18" s="388">
        <f t="shared" ref="CK18:CK25" si="57">SUM(CG18+CH18+CI18+CJ18)</f>
        <v>0</v>
      </c>
      <c r="CL18" s="386">
        <v>0</v>
      </c>
      <c r="CM18" s="388">
        <v>1</v>
      </c>
      <c r="CN18" s="386"/>
      <c r="CO18" s="386"/>
      <c r="CP18" s="386"/>
      <c r="CQ18" s="388">
        <v>1</v>
      </c>
      <c r="CR18" s="389">
        <f t="shared" si="41"/>
        <v>100</v>
      </c>
      <c r="CS18" s="386">
        <v>1</v>
      </c>
      <c r="CT18" s="384">
        <f t="shared" si="45"/>
        <v>100</v>
      </c>
      <c r="CU18" s="386">
        <v>1</v>
      </c>
      <c r="CV18" s="384">
        <f t="shared" si="42"/>
        <v>100</v>
      </c>
      <c r="CW18" s="386">
        <v>1</v>
      </c>
      <c r="CX18" s="388">
        <f t="shared" si="43"/>
        <v>100</v>
      </c>
      <c r="CY18" s="386"/>
      <c r="CZ18" s="386"/>
      <c r="DA18" s="386"/>
      <c r="DB18" s="386"/>
      <c r="DC18" s="388">
        <f t="shared" si="46"/>
        <v>0</v>
      </c>
      <c r="DD18" s="386">
        <v>0</v>
      </c>
      <c r="DE18" s="388" t="e">
        <f t="shared" si="44"/>
        <v>#DIV/0!</v>
      </c>
      <c r="DF18" s="386"/>
      <c r="DG18" s="386"/>
      <c r="DH18" s="386">
        <v>2</v>
      </c>
      <c r="DI18" s="386">
        <v>1</v>
      </c>
      <c r="DJ18" s="392"/>
      <c r="DK18" s="386"/>
      <c r="DL18" s="386"/>
      <c r="DM18" s="416">
        <v>80</v>
      </c>
      <c r="DN18" s="416">
        <v>70</v>
      </c>
      <c r="DO18" s="416"/>
      <c r="DP18" s="416">
        <v>99</v>
      </c>
      <c r="DQ18" s="416"/>
      <c r="DR18" s="416"/>
      <c r="DS18" s="416"/>
      <c r="DT18" s="416"/>
      <c r="DU18" s="416">
        <v>78</v>
      </c>
      <c r="DV18" s="416"/>
      <c r="DW18" s="416"/>
      <c r="DX18" s="416">
        <v>6</v>
      </c>
      <c r="DY18" s="416">
        <v>9</v>
      </c>
      <c r="DZ18" s="416">
        <v>91</v>
      </c>
      <c r="EA18" s="416">
        <v>2</v>
      </c>
      <c r="EB18" s="416">
        <v>78</v>
      </c>
      <c r="EC18" s="416">
        <v>85</v>
      </c>
      <c r="ED18" s="416"/>
      <c r="EE18" s="416">
        <v>12</v>
      </c>
      <c r="EF18" s="416">
        <v>74</v>
      </c>
      <c r="EG18" s="416">
        <v>70</v>
      </c>
      <c r="EH18" s="386"/>
      <c r="EI18" s="386">
        <v>14</v>
      </c>
      <c r="EJ18" s="416">
        <v>83</v>
      </c>
      <c r="EK18" s="386"/>
      <c r="EL18" s="386"/>
      <c r="EM18" s="386"/>
      <c r="EN18" s="416">
        <v>50</v>
      </c>
      <c r="EO18" s="416">
        <v>10</v>
      </c>
      <c r="EP18" s="416">
        <v>50</v>
      </c>
    </row>
    <row r="19" spans="1:149" ht="24.9" customHeight="1">
      <c r="A19" s="649">
        <v>11</v>
      </c>
      <c r="B19" s="300" t="s">
        <v>684</v>
      </c>
      <c r="C19" s="711">
        <v>7</v>
      </c>
      <c r="D19" s="651">
        <v>618.64453913433499</v>
      </c>
      <c r="E19" s="652">
        <v>599.44449428122903</v>
      </c>
      <c r="F19" s="712">
        <v>1218.0890334155599</v>
      </c>
      <c r="G19" s="652">
        <v>431.76963254833697</v>
      </c>
      <c r="H19" s="652">
        <v>413.73059653624102</v>
      </c>
      <c r="I19" s="712">
        <v>845.500229084578</v>
      </c>
      <c r="J19" s="652">
        <v>142.266396995088</v>
      </c>
      <c r="K19" s="652">
        <v>138.917075989598</v>
      </c>
      <c r="L19" s="712">
        <v>281.18347298468598</v>
      </c>
      <c r="M19" s="401">
        <v>81</v>
      </c>
      <c r="N19" s="384">
        <f t="shared" si="0"/>
        <v>13.093140709419782</v>
      </c>
      <c r="O19" s="401">
        <v>85</v>
      </c>
      <c r="P19" s="384">
        <f t="shared" si="1"/>
        <v>14.179794928623082</v>
      </c>
      <c r="Q19" s="384">
        <f t="shared" si="2"/>
        <v>166</v>
      </c>
      <c r="R19" s="384">
        <f t="shared" si="3"/>
        <v>13.627903662717559</v>
      </c>
      <c r="S19" s="400">
        <v>189</v>
      </c>
      <c r="T19" s="384">
        <f t="shared" si="4"/>
        <v>43.773342484627214</v>
      </c>
      <c r="U19" s="400">
        <v>196</v>
      </c>
      <c r="V19" s="384">
        <f>U19/H19*100</f>
        <v>47.373822879167029</v>
      </c>
      <c r="W19" s="384">
        <f t="shared" si="5"/>
        <v>385</v>
      </c>
      <c r="X19" s="384">
        <f t="shared" si="6"/>
        <v>45.535173942748543</v>
      </c>
      <c r="Y19" s="400">
        <v>75</v>
      </c>
      <c r="Z19" s="384">
        <f t="shared" si="47"/>
        <v>52.718000584909383</v>
      </c>
      <c r="AA19" s="400">
        <v>70</v>
      </c>
      <c r="AB19" s="384">
        <f t="shared" si="50"/>
        <v>50.389773540325265</v>
      </c>
      <c r="AC19" s="384">
        <f t="shared" si="7"/>
        <v>145</v>
      </c>
      <c r="AD19" s="384">
        <f>AC19/L19*100</f>
        <v>51.567753417675831</v>
      </c>
      <c r="AE19" s="383">
        <v>58</v>
      </c>
      <c r="AF19" s="384">
        <f t="shared" si="8"/>
        <v>9.3753353227944114</v>
      </c>
      <c r="AG19" s="383">
        <v>83</v>
      </c>
      <c r="AH19" s="384">
        <f t="shared" si="53"/>
        <v>13.846152695008424</v>
      </c>
      <c r="AI19" s="384">
        <f t="shared" si="10"/>
        <v>141</v>
      </c>
      <c r="AJ19" s="384">
        <f t="shared" si="54"/>
        <v>11.575508532790217</v>
      </c>
      <c r="AK19" s="383">
        <v>57</v>
      </c>
      <c r="AL19" s="384">
        <f t="shared" si="12"/>
        <v>13.201484241395509</v>
      </c>
      <c r="AM19" s="383">
        <v>68</v>
      </c>
      <c r="AN19" s="384">
        <f t="shared" si="55"/>
        <v>16.435816100935501</v>
      </c>
      <c r="AO19" s="384">
        <f t="shared" si="14"/>
        <v>125</v>
      </c>
      <c r="AP19" s="384">
        <f t="shared" si="15"/>
        <v>14.784147384009266</v>
      </c>
      <c r="AQ19" s="383">
        <v>58</v>
      </c>
      <c r="AR19" s="384">
        <f t="shared" si="48"/>
        <v>40.768587118996592</v>
      </c>
      <c r="AS19" s="383">
        <v>51</v>
      </c>
      <c r="AT19" s="384">
        <f t="shared" si="16"/>
        <v>36.712549293665553</v>
      </c>
      <c r="AU19" s="384">
        <f t="shared" si="17"/>
        <v>109</v>
      </c>
      <c r="AV19" s="384">
        <f t="shared" si="18"/>
        <v>38.764724982942525</v>
      </c>
      <c r="AW19" s="386">
        <v>73</v>
      </c>
      <c r="AX19" s="384">
        <f t="shared" si="49"/>
        <v>11.799991009724</v>
      </c>
      <c r="AY19" s="386">
        <v>66</v>
      </c>
      <c r="AZ19" s="384">
        <f t="shared" si="19"/>
        <v>11.010193709283806</v>
      </c>
      <c r="BA19" s="384">
        <f t="shared" si="20"/>
        <v>139</v>
      </c>
      <c r="BB19" s="384">
        <f t="shared" si="21"/>
        <v>11.411316922396027</v>
      </c>
      <c r="BC19" s="386">
        <v>58</v>
      </c>
      <c r="BD19" s="384">
        <f t="shared" si="22"/>
        <v>13.433089228086658</v>
      </c>
      <c r="BE19" s="386">
        <v>68</v>
      </c>
      <c r="BF19" s="384">
        <f t="shared" si="52"/>
        <v>16.435816100935501</v>
      </c>
      <c r="BG19" s="384">
        <f t="shared" si="23"/>
        <v>126</v>
      </c>
      <c r="BH19" s="384">
        <f t="shared" si="24"/>
        <v>14.902420563081343</v>
      </c>
      <c r="BI19" s="386">
        <v>48</v>
      </c>
      <c r="BJ19" s="384">
        <v>38</v>
      </c>
      <c r="BK19" s="386">
        <v>64</v>
      </c>
      <c r="BL19" s="384">
        <f t="shared" si="26"/>
        <v>46.070650094011675</v>
      </c>
      <c r="BM19" s="384">
        <f t="shared" si="27"/>
        <v>112</v>
      </c>
      <c r="BN19" s="384">
        <f t="shared" si="28"/>
        <v>39.831644019170298</v>
      </c>
      <c r="BO19" s="386">
        <v>58</v>
      </c>
      <c r="BP19" s="384">
        <f t="shared" si="51"/>
        <v>9.3753353227944114</v>
      </c>
      <c r="BQ19" s="386">
        <v>52</v>
      </c>
      <c r="BR19" s="384">
        <f t="shared" si="29"/>
        <v>8.6746980739811796</v>
      </c>
      <c r="BS19" s="384">
        <f t="shared" si="30"/>
        <v>110</v>
      </c>
      <c r="BT19" s="384">
        <f t="shared" si="31"/>
        <v>9.0305385716803102</v>
      </c>
      <c r="BU19" s="386">
        <v>57</v>
      </c>
      <c r="BV19" s="384">
        <f t="shared" si="56"/>
        <v>13.201484241395509</v>
      </c>
      <c r="BW19" s="386">
        <v>88</v>
      </c>
      <c r="BX19" s="384">
        <f t="shared" si="33"/>
        <v>21.269879660034178</v>
      </c>
      <c r="BY19" s="384">
        <f t="shared" si="34"/>
        <v>145</v>
      </c>
      <c r="BZ19" s="384">
        <f t="shared" si="35"/>
        <v>17.149610965450751</v>
      </c>
      <c r="CA19" s="386">
        <v>65</v>
      </c>
      <c r="CB19" s="384">
        <f t="shared" si="36"/>
        <v>45.688933840254798</v>
      </c>
      <c r="CC19" s="386">
        <v>72</v>
      </c>
      <c r="CD19" s="384">
        <f t="shared" si="37"/>
        <v>51.829481355763129</v>
      </c>
      <c r="CE19" s="384">
        <f t="shared" si="38"/>
        <v>137</v>
      </c>
      <c r="CF19" s="384">
        <f t="shared" si="39"/>
        <v>48.722635987735096</v>
      </c>
      <c r="CG19" s="386">
        <v>7</v>
      </c>
      <c r="CH19" s="387"/>
      <c r="CI19" s="386">
        <v>0</v>
      </c>
      <c r="CJ19" s="384"/>
      <c r="CK19" s="388">
        <f t="shared" si="57"/>
        <v>7</v>
      </c>
      <c r="CL19" s="386">
        <v>0</v>
      </c>
      <c r="CM19" s="388">
        <v>1</v>
      </c>
      <c r="CN19" s="386">
        <v>7</v>
      </c>
      <c r="CO19" s="386">
        <v>1</v>
      </c>
      <c r="CP19" s="386"/>
      <c r="CQ19" s="388">
        <v>1</v>
      </c>
      <c r="CR19" s="389">
        <f t="shared" si="41"/>
        <v>100</v>
      </c>
      <c r="CS19" s="386">
        <v>1</v>
      </c>
      <c r="CT19" s="384">
        <f t="shared" si="45"/>
        <v>100</v>
      </c>
      <c r="CU19" s="386">
        <v>1</v>
      </c>
      <c r="CV19" s="384">
        <f t="shared" si="42"/>
        <v>100</v>
      </c>
      <c r="CW19" s="386">
        <v>1</v>
      </c>
      <c r="CX19" s="388">
        <f t="shared" si="43"/>
        <v>100</v>
      </c>
      <c r="CY19" s="386">
        <v>0</v>
      </c>
      <c r="CZ19" s="386">
        <v>0</v>
      </c>
      <c r="DA19" s="386">
        <v>0</v>
      </c>
      <c r="DB19" s="386">
        <v>0</v>
      </c>
      <c r="DC19" s="388">
        <f t="shared" si="46"/>
        <v>0</v>
      </c>
      <c r="DD19" s="386">
        <v>0</v>
      </c>
      <c r="DE19" s="388" t="e">
        <f t="shared" si="44"/>
        <v>#DIV/0!</v>
      </c>
      <c r="DF19" s="386"/>
      <c r="DG19" s="386"/>
      <c r="DH19" s="386"/>
      <c r="DI19" s="386"/>
      <c r="DJ19" s="392"/>
      <c r="DK19" s="386"/>
      <c r="DL19" s="386"/>
      <c r="DM19" s="420">
        <v>77</v>
      </c>
      <c r="DN19" s="416">
        <v>70</v>
      </c>
      <c r="DO19" s="416">
        <v>2</v>
      </c>
      <c r="DP19" s="420">
        <v>83</v>
      </c>
      <c r="DQ19" s="420">
        <v>11</v>
      </c>
      <c r="DR19" s="416"/>
      <c r="DS19" s="416"/>
      <c r="DT19" s="416"/>
      <c r="DU19" s="416">
        <v>87</v>
      </c>
      <c r="DV19" s="416"/>
      <c r="DW19" s="416"/>
      <c r="DX19" s="420">
        <v>9</v>
      </c>
      <c r="DY19" s="420">
        <v>10</v>
      </c>
      <c r="DZ19" s="420">
        <v>85</v>
      </c>
      <c r="EA19" s="416">
        <v>4</v>
      </c>
      <c r="EB19" s="416">
        <v>72</v>
      </c>
      <c r="EC19" s="416">
        <v>75</v>
      </c>
      <c r="ED19" s="416"/>
      <c r="EE19" s="416">
        <v>24</v>
      </c>
      <c r="EF19" s="420">
        <v>79</v>
      </c>
      <c r="EG19" s="416">
        <v>55</v>
      </c>
      <c r="EH19" s="386"/>
      <c r="EI19" s="386">
        <v>7</v>
      </c>
      <c r="EJ19" s="420">
        <v>79</v>
      </c>
      <c r="EK19" s="386"/>
      <c r="EL19" s="386"/>
      <c r="EM19" s="386"/>
      <c r="EN19" s="416">
        <v>17</v>
      </c>
      <c r="EO19" s="416">
        <v>14</v>
      </c>
      <c r="EP19" s="420">
        <v>50</v>
      </c>
    </row>
    <row r="20" spans="1:149" ht="24.9" customHeight="1">
      <c r="A20" s="649">
        <v>12</v>
      </c>
      <c r="B20" s="300" t="s">
        <v>685</v>
      </c>
      <c r="C20" s="711">
        <v>12</v>
      </c>
      <c r="D20" s="651">
        <v>518.58892128279899</v>
      </c>
      <c r="E20" s="652">
        <v>502.49416909620999</v>
      </c>
      <c r="F20" s="712">
        <v>1021.0830903790099</v>
      </c>
      <c r="G20" s="652">
        <v>361.67231741959102</v>
      </c>
      <c r="H20" s="652">
        <v>346.56189865298302</v>
      </c>
      <c r="I20" s="712">
        <v>708.23421607257399</v>
      </c>
      <c r="J20" s="652">
        <v>119.070788789367</v>
      </c>
      <c r="K20" s="652">
        <v>116.267552730425</v>
      </c>
      <c r="L20" s="712">
        <v>235.33834151979201</v>
      </c>
      <c r="M20" s="401">
        <v>86</v>
      </c>
      <c r="N20" s="384">
        <f t="shared" si="0"/>
        <v>16.583462636893113</v>
      </c>
      <c r="O20" s="401">
        <v>100</v>
      </c>
      <c r="P20" s="384">
        <f t="shared" si="1"/>
        <v>19.900728436284304</v>
      </c>
      <c r="Q20" s="384">
        <f t="shared" si="2"/>
        <v>186</v>
      </c>
      <c r="R20" s="384">
        <f t="shared" si="3"/>
        <v>18.215951449255684</v>
      </c>
      <c r="S20" s="400">
        <v>177</v>
      </c>
      <c r="T20" s="384">
        <f t="shared" si="4"/>
        <v>48.939327527977476</v>
      </c>
      <c r="U20" s="400">
        <v>179</v>
      </c>
      <c r="V20" s="384">
        <f>U20/H20*100</f>
        <v>51.650224879231473</v>
      </c>
      <c r="W20" s="384">
        <v>36</v>
      </c>
      <c r="X20" s="384">
        <f t="shared" si="6"/>
        <v>5.083064215625388</v>
      </c>
      <c r="Y20" s="400">
        <v>60</v>
      </c>
      <c r="Z20" s="384">
        <f t="shared" si="47"/>
        <v>50.390192766874478</v>
      </c>
      <c r="AA20" s="400">
        <v>67</v>
      </c>
      <c r="AB20" s="384">
        <f t="shared" si="50"/>
        <v>57.625707625707498</v>
      </c>
      <c r="AC20" s="384">
        <f t="shared" si="7"/>
        <v>127</v>
      </c>
      <c r="AD20" s="384">
        <f>AC20/L20*100</f>
        <v>53.964857226343319</v>
      </c>
      <c r="AE20" s="383">
        <v>12</v>
      </c>
      <c r="AF20" s="384">
        <f t="shared" si="8"/>
        <v>2.3139715307292712</v>
      </c>
      <c r="AG20" s="383">
        <v>24</v>
      </c>
      <c r="AH20" s="384">
        <f t="shared" si="53"/>
        <v>4.7761748247082334</v>
      </c>
      <c r="AI20" s="384">
        <v>83</v>
      </c>
      <c r="AJ20" s="384">
        <f t="shared" si="54"/>
        <v>8.1286234961732351</v>
      </c>
      <c r="AK20" s="383">
        <v>12</v>
      </c>
      <c r="AL20" s="384">
        <f t="shared" si="12"/>
        <v>3.3179205103713549</v>
      </c>
      <c r="AM20" s="383">
        <v>24</v>
      </c>
      <c r="AN20" s="384">
        <f t="shared" si="55"/>
        <v>6.9251698162098068</v>
      </c>
      <c r="AO20" s="384">
        <v>80</v>
      </c>
      <c r="AP20" s="384">
        <f t="shared" si="15"/>
        <v>11.295698256945306</v>
      </c>
      <c r="AQ20" s="383">
        <v>37</v>
      </c>
      <c r="AR20" s="384">
        <f t="shared" si="48"/>
        <v>31.073952206239262</v>
      </c>
      <c r="AS20" s="383">
        <v>43</v>
      </c>
      <c r="AT20" s="384">
        <f t="shared" si="16"/>
        <v>36.983663103066007</v>
      </c>
      <c r="AU20" s="384">
        <f t="shared" si="17"/>
        <v>80</v>
      </c>
      <c r="AV20" s="384">
        <f t="shared" si="18"/>
        <v>33.993610851239886</v>
      </c>
      <c r="AW20" s="386">
        <v>24</v>
      </c>
      <c r="AX20" s="384" t="s">
        <v>164</v>
      </c>
      <c r="AY20" s="386">
        <v>24</v>
      </c>
      <c r="AZ20" s="384">
        <f t="shared" si="19"/>
        <v>4.7761748247082334</v>
      </c>
      <c r="BA20" s="384">
        <v>47</v>
      </c>
      <c r="BB20" s="384">
        <f t="shared" si="21"/>
        <v>4.6029554737366514</v>
      </c>
      <c r="BC20" s="386">
        <v>12</v>
      </c>
      <c r="BD20" s="384">
        <f t="shared" si="22"/>
        <v>3.3179205103713549</v>
      </c>
      <c r="BE20" s="386">
        <v>24</v>
      </c>
      <c r="BF20" s="384">
        <f t="shared" si="52"/>
        <v>6.9251698162098068</v>
      </c>
      <c r="BG20" s="384">
        <f t="shared" si="23"/>
        <v>36</v>
      </c>
      <c r="BH20" s="384">
        <f t="shared" si="24"/>
        <v>5.083064215625388</v>
      </c>
      <c r="BI20" s="386">
        <v>12</v>
      </c>
      <c r="BJ20" s="384">
        <f t="shared" ref="BJ20:BJ25" si="58">BI20/J20*100</f>
        <v>10.078038553374896</v>
      </c>
      <c r="BK20" s="386">
        <v>24</v>
      </c>
      <c r="BL20" s="384">
        <f t="shared" si="26"/>
        <v>20.642044522641491</v>
      </c>
      <c r="BM20" s="384">
        <f t="shared" si="27"/>
        <v>36</v>
      </c>
      <c r="BN20" s="384">
        <f t="shared" si="28"/>
        <v>15.29712488305795</v>
      </c>
      <c r="BO20" s="386">
        <v>12</v>
      </c>
      <c r="BP20" s="384">
        <f t="shared" si="51"/>
        <v>2.3139715307292712</v>
      </c>
      <c r="BQ20" s="386">
        <v>24</v>
      </c>
      <c r="BR20" s="384">
        <f t="shared" si="29"/>
        <v>4.7761748247082334</v>
      </c>
      <c r="BS20" s="384">
        <f t="shared" si="30"/>
        <v>36</v>
      </c>
      <c r="BT20" s="384">
        <f t="shared" si="31"/>
        <v>3.5256680224365846</v>
      </c>
      <c r="BU20" s="386">
        <v>24</v>
      </c>
      <c r="BV20" s="384">
        <f t="shared" si="56"/>
        <v>6.6358410207427099</v>
      </c>
      <c r="BW20" s="386">
        <v>24</v>
      </c>
      <c r="BX20" s="384">
        <f t="shared" si="33"/>
        <v>6.9251698162098068</v>
      </c>
      <c r="BY20" s="384">
        <f t="shared" si="34"/>
        <v>48</v>
      </c>
      <c r="BZ20" s="384">
        <f t="shared" si="35"/>
        <v>6.7774189541671843</v>
      </c>
      <c r="CA20" s="386">
        <v>24</v>
      </c>
      <c r="CB20" s="384">
        <f t="shared" si="36"/>
        <v>20.156077106749791</v>
      </c>
      <c r="CC20" s="386">
        <v>24</v>
      </c>
      <c r="CD20" s="384">
        <f t="shared" si="37"/>
        <v>20.642044522641491</v>
      </c>
      <c r="CE20" s="384">
        <f t="shared" si="38"/>
        <v>48</v>
      </c>
      <c r="CF20" s="384">
        <f t="shared" si="39"/>
        <v>20.396166510743932</v>
      </c>
      <c r="CG20" s="386"/>
      <c r="CH20" s="387">
        <v>12</v>
      </c>
      <c r="CI20" s="386">
        <v>0</v>
      </c>
      <c r="CJ20" s="384"/>
      <c r="CK20" s="388">
        <f t="shared" si="57"/>
        <v>12</v>
      </c>
      <c r="CL20" s="386">
        <v>0</v>
      </c>
      <c r="CM20" s="384">
        <v>1</v>
      </c>
      <c r="CN20" s="386"/>
      <c r="CO20" s="386">
        <v>1</v>
      </c>
      <c r="CP20" s="386"/>
      <c r="CQ20" s="388">
        <v>1</v>
      </c>
      <c r="CR20" s="389">
        <f t="shared" si="41"/>
        <v>100</v>
      </c>
      <c r="CS20" s="386">
        <v>1</v>
      </c>
      <c r="CT20" s="384">
        <f t="shared" si="45"/>
        <v>100</v>
      </c>
      <c r="CU20" s="386">
        <v>1</v>
      </c>
      <c r="CV20" s="384">
        <f t="shared" si="42"/>
        <v>100</v>
      </c>
      <c r="CW20" s="386">
        <v>1</v>
      </c>
      <c r="CX20" s="388">
        <f t="shared" si="43"/>
        <v>100</v>
      </c>
      <c r="CY20" s="386">
        <v>0</v>
      </c>
      <c r="CZ20" s="386">
        <v>0</v>
      </c>
      <c r="DA20" s="386">
        <v>0</v>
      </c>
      <c r="DB20" s="386">
        <v>0</v>
      </c>
      <c r="DC20" s="388">
        <f t="shared" si="46"/>
        <v>0</v>
      </c>
      <c r="DD20" s="386">
        <v>0</v>
      </c>
      <c r="DE20" s="388" t="e">
        <f t="shared" si="44"/>
        <v>#DIV/0!</v>
      </c>
      <c r="DF20" s="386"/>
      <c r="DG20" s="386"/>
      <c r="DH20" s="386"/>
      <c r="DI20" s="386"/>
      <c r="DJ20" s="392"/>
      <c r="DK20" s="386"/>
      <c r="DL20" s="386"/>
      <c r="DM20" s="416"/>
      <c r="DN20" s="416"/>
      <c r="DO20" s="416"/>
      <c r="DP20" s="416"/>
      <c r="DQ20" s="416"/>
      <c r="DR20" s="416"/>
      <c r="DS20" s="416"/>
      <c r="DT20" s="416"/>
      <c r="DU20" s="416"/>
      <c r="DV20" s="416"/>
      <c r="DW20" s="416"/>
      <c r="DX20" s="416"/>
      <c r="DY20" s="416"/>
      <c r="DZ20" s="416"/>
      <c r="EA20" s="416"/>
      <c r="EB20" s="416"/>
      <c r="EC20" s="416"/>
      <c r="ED20" s="416"/>
      <c r="EE20" s="416"/>
      <c r="EF20" s="416"/>
      <c r="EG20" s="416"/>
      <c r="EH20" s="386"/>
      <c r="EI20" s="386"/>
      <c r="EJ20" s="386"/>
      <c r="EK20" s="386"/>
      <c r="EL20" s="386"/>
      <c r="EM20" s="386"/>
      <c r="EN20" s="416"/>
      <c r="EO20" s="416"/>
      <c r="EP20" s="386"/>
    </row>
    <row r="21" spans="1:149" ht="24.9" customHeight="1">
      <c r="A21" s="649">
        <v>13</v>
      </c>
      <c r="B21" s="300" t="s">
        <v>686</v>
      </c>
      <c r="C21" s="711">
        <v>12</v>
      </c>
      <c r="D21" s="651">
        <v>640</v>
      </c>
      <c r="E21" s="652">
        <v>619.72168647678905</v>
      </c>
      <c r="F21" s="712">
        <v>1259.72168647679</v>
      </c>
      <c r="G21" s="652">
        <v>443.70109044259101</v>
      </c>
      <c r="H21" s="652">
        <v>425.16356638871099</v>
      </c>
      <c r="I21" s="712">
        <v>868.864656831302</v>
      </c>
      <c r="J21" s="652">
        <v>146.132331696042</v>
      </c>
      <c r="K21" s="652">
        <v>142.69199653279401</v>
      </c>
      <c r="L21" s="712">
        <v>288.82432822883601</v>
      </c>
      <c r="M21" s="401">
        <v>80</v>
      </c>
      <c r="N21" s="384">
        <f t="shared" si="0"/>
        <v>12.5</v>
      </c>
      <c r="O21" s="401">
        <v>96</v>
      </c>
      <c r="P21" s="384">
        <f t="shared" si="1"/>
        <v>15.490824687090496</v>
      </c>
      <c r="Q21" s="384">
        <f t="shared" si="2"/>
        <v>176</v>
      </c>
      <c r="R21" s="384">
        <v>3</v>
      </c>
      <c r="S21" s="400">
        <v>187</v>
      </c>
      <c r="T21" s="384">
        <f t="shared" si="4"/>
        <v>42.145490292455186</v>
      </c>
      <c r="U21" s="400">
        <v>180</v>
      </c>
      <c r="V21" s="384">
        <v>17</v>
      </c>
      <c r="W21" s="384">
        <v>71</v>
      </c>
      <c r="X21" s="384">
        <f t="shared" si="6"/>
        <v>8.1715833923931029</v>
      </c>
      <c r="Y21" s="400">
        <v>76</v>
      </c>
      <c r="Z21" s="384">
        <f t="shared" si="47"/>
        <v>52.00765574457639</v>
      </c>
      <c r="AA21" s="400">
        <v>65</v>
      </c>
      <c r="AB21" s="384">
        <v>36</v>
      </c>
      <c r="AC21" s="384">
        <f t="shared" si="7"/>
        <v>141</v>
      </c>
      <c r="AD21" s="384">
        <v>17</v>
      </c>
      <c r="AE21" s="383"/>
      <c r="AF21" s="384">
        <f t="shared" si="8"/>
        <v>0</v>
      </c>
      <c r="AG21" s="383"/>
      <c r="AH21" s="384">
        <f t="shared" si="53"/>
        <v>0</v>
      </c>
      <c r="AI21" s="384">
        <f>AG21+AE21</f>
        <v>0</v>
      </c>
      <c r="AJ21" s="384">
        <f t="shared" si="54"/>
        <v>0</v>
      </c>
      <c r="AK21" s="383"/>
      <c r="AL21" s="384">
        <f t="shared" si="12"/>
        <v>0</v>
      </c>
      <c r="AM21" s="383"/>
      <c r="AN21" s="384">
        <f t="shared" si="55"/>
        <v>0</v>
      </c>
      <c r="AO21" s="384">
        <f>AK21+AM21</f>
        <v>0</v>
      </c>
      <c r="AP21" s="384">
        <f t="shared" si="15"/>
        <v>0</v>
      </c>
      <c r="AQ21" s="383"/>
      <c r="AR21" s="384">
        <f t="shared" si="48"/>
        <v>0</v>
      </c>
      <c r="AS21" s="383"/>
      <c r="AT21" s="384">
        <f t="shared" si="16"/>
        <v>0</v>
      </c>
      <c r="AU21" s="384">
        <f t="shared" si="17"/>
        <v>0</v>
      </c>
      <c r="AV21" s="384">
        <f t="shared" si="18"/>
        <v>0</v>
      </c>
      <c r="AW21" s="386"/>
      <c r="AX21" s="384">
        <f>AW21/D21*100</f>
        <v>0</v>
      </c>
      <c r="AY21" s="386"/>
      <c r="AZ21" s="384">
        <f t="shared" si="19"/>
        <v>0</v>
      </c>
      <c r="BA21" s="384">
        <f>AW21+AY21</f>
        <v>0</v>
      </c>
      <c r="BB21" s="384">
        <f t="shared" si="21"/>
        <v>0</v>
      </c>
      <c r="BC21" s="386"/>
      <c r="BD21" s="384">
        <f t="shared" si="22"/>
        <v>0</v>
      </c>
      <c r="BE21" s="386"/>
      <c r="BF21" s="384">
        <f t="shared" si="52"/>
        <v>0</v>
      </c>
      <c r="BG21" s="384">
        <f t="shared" si="23"/>
        <v>0</v>
      </c>
      <c r="BH21" s="384">
        <f t="shared" si="24"/>
        <v>0</v>
      </c>
      <c r="BI21" s="386"/>
      <c r="BJ21" s="384">
        <f t="shared" si="58"/>
        <v>0</v>
      </c>
      <c r="BK21" s="386"/>
      <c r="BL21" s="384">
        <f t="shared" si="26"/>
        <v>0</v>
      </c>
      <c r="BM21" s="384">
        <f t="shared" si="27"/>
        <v>0</v>
      </c>
      <c r="BN21" s="384">
        <f t="shared" si="28"/>
        <v>0</v>
      </c>
      <c r="BO21" s="386"/>
      <c r="BP21" s="384">
        <f t="shared" si="51"/>
        <v>0</v>
      </c>
      <c r="BQ21" s="386"/>
      <c r="BR21" s="384">
        <f t="shared" si="29"/>
        <v>0</v>
      </c>
      <c r="BS21" s="384">
        <f t="shared" si="30"/>
        <v>0</v>
      </c>
      <c r="BT21" s="384">
        <f t="shared" si="31"/>
        <v>0</v>
      </c>
      <c r="BU21" s="386"/>
      <c r="BV21" s="384">
        <f t="shared" si="56"/>
        <v>0</v>
      </c>
      <c r="BW21" s="386"/>
      <c r="BX21" s="384">
        <f t="shared" si="33"/>
        <v>0</v>
      </c>
      <c r="BY21" s="384">
        <f t="shared" si="34"/>
        <v>0</v>
      </c>
      <c r="BZ21" s="384">
        <f t="shared" si="35"/>
        <v>0</v>
      </c>
      <c r="CA21" s="386"/>
      <c r="CB21" s="384">
        <f t="shared" si="36"/>
        <v>0</v>
      </c>
      <c r="CC21" s="386"/>
      <c r="CD21" s="384">
        <f t="shared" si="37"/>
        <v>0</v>
      </c>
      <c r="CE21" s="384">
        <f t="shared" si="38"/>
        <v>0</v>
      </c>
      <c r="CF21" s="384">
        <f t="shared" si="39"/>
        <v>0</v>
      </c>
      <c r="CG21" s="386"/>
      <c r="CH21" s="387"/>
      <c r="CI21" s="386">
        <v>0</v>
      </c>
      <c r="CJ21" s="384"/>
      <c r="CK21" s="388">
        <f t="shared" si="57"/>
        <v>0</v>
      </c>
      <c r="CL21" s="386">
        <v>0</v>
      </c>
      <c r="CM21" s="384">
        <v>1</v>
      </c>
      <c r="CN21" s="386"/>
      <c r="CO21" s="386"/>
      <c r="CP21" s="386"/>
      <c r="CQ21" s="388">
        <v>1</v>
      </c>
      <c r="CR21" s="389">
        <f t="shared" si="41"/>
        <v>100</v>
      </c>
      <c r="CS21" s="386">
        <v>1</v>
      </c>
      <c r="CT21" s="384">
        <f t="shared" si="45"/>
        <v>100</v>
      </c>
      <c r="CU21" s="386">
        <v>1</v>
      </c>
      <c r="CV21" s="384">
        <f t="shared" si="42"/>
        <v>100</v>
      </c>
      <c r="CW21" s="386">
        <v>1</v>
      </c>
      <c r="CX21" s="388">
        <f t="shared" si="43"/>
        <v>100</v>
      </c>
      <c r="CY21" s="386">
        <v>0</v>
      </c>
      <c r="CZ21" s="386">
        <v>0</v>
      </c>
      <c r="DA21" s="386">
        <v>0</v>
      </c>
      <c r="DB21" s="386">
        <v>0</v>
      </c>
      <c r="DC21" s="388">
        <v>0</v>
      </c>
      <c r="DD21" s="386">
        <v>0</v>
      </c>
      <c r="DE21" s="388" t="e">
        <f t="shared" si="44"/>
        <v>#DIV/0!</v>
      </c>
      <c r="DF21" s="386"/>
      <c r="DG21" s="386"/>
      <c r="DH21" s="386"/>
      <c r="DI21" s="386"/>
      <c r="DJ21" s="392"/>
      <c r="DK21" s="386"/>
      <c r="DL21" s="386"/>
      <c r="DM21" s="416">
        <v>3</v>
      </c>
      <c r="DN21" s="416">
        <v>12</v>
      </c>
      <c r="DO21" s="416">
        <v>27</v>
      </c>
      <c r="DP21" s="416">
        <v>1</v>
      </c>
      <c r="DQ21" s="416">
        <v>1</v>
      </c>
      <c r="DR21" s="416"/>
      <c r="DS21" s="416">
        <v>7</v>
      </c>
      <c r="DT21" s="416"/>
      <c r="DU21" s="417"/>
      <c r="DV21" s="416"/>
      <c r="DW21" s="416"/>
      <c r="DX21" s="416"/>
      <c r="DY21" s="416"/>
      <c r="DZ21" s="416">
        <v>25</v>
      </c>
      <c r="EA21" s="416"/>
      <c r="EB21" s="416"/>
      <c r="EC21" s="416">
        <v>28</v>
      </c>
      <c r="ED21" s="416">
        <v>21</v>
      </c>
      <c r="EE21" s="416"/>
      <c r="EF21" s="416">
        <v>3</v>
      </c>
      <c r="EG21" s="417">
        <v>5</v>
      </c>
      <c r="EH21" s="386"/>
      <c r="EI21" s="386">
        <v>17</v>
      </c>
      <c r="EJ21" s="386"/>
      <c r="EK21" s="386"/>
      <c r="EL21" s="386"/>
      <c r="EM21" s="386"/>
      <c r="EN21" s="416"/>
      <c r="EO21" s="416">
        <v>5</v>
      </c>
      <c r="EP21" s="386">
        <v>34</v>
      </c>
    </row>
    <row r="22" spans="1:149" ht="24.9" customHeight="1">
      <c r="A22" s="649">
        <v>14</v>
      </c>
      <c r="B22" s="300" t="s">
        <v>687</v>
      </c>
      <c r="C22" s="711">
        <v>19</v>
      </c>
      <c r="D22" s="651">
        <v>1545.3034312626201</v>
      </c>
      <c r="E22" s="652">
        <v>1497.3439111908499</v>
      </c>
      <c r="F22" s="712">
        <v>3042.6473424534702</v>
      </c>
      <c r="G22" s="652">
        <v>1079.0512233116499</v>
      </c>
      <c r="H22" s="652">
        <v>1033.9692110327101</v>
      </c>
      <c r="I22" s="712">
        <v>2113.0204343443602</v>
      </c>
      <c r="J22" s="652">
        <v>354.89280554752997</v>
      </c>
      <c r="K22" s="652">
        <v>346.537705865357</v>
      </c>
      <c r="L22" s="712">
        <v>701.43051141288697</v>
      </c>
      <c r="M22" s="401">
        <v>89</v>
      </c>
      <c r="N22" s="384">
        <v>5</v>
      </c>
      <c r="O22" s="401">
        <v>92</v>
      </c>
      <c r="P22" s="384">
        <f t="shared" si="1"/>
        <v>6.1442130503493777</v>
      </c>
      <c r="Q22" s="384">
        <f t="shared" si="2"/>
        <v>181</v>
      </c>
      <c r="R22" s="384">
        <f>Q22/F22*100</f>
        <v>5.9487669660082521</v>
      </c>
      <c r="S22" s="400">
        <v>211</v>
      </c>
      <c r="T22" s="384">
        <f t="shared" si="4"/>
        <v>19.55421535526672</v>
      </c>
      <c r="U22" s="400">
        <v>210</v>
      </c>
      <c r="V22" s="384">
        <f>U22/H22*100</f>
        <v>20.310082520760531</v>
      </c>
      <c r="W22" s="384">
        <f>U22+S22</f>
        <v>421</v>
      </c>
      <c r="X22" s="384">
        <f t="shared" si="6"/>
        <v>19.92408559601224</v>
      </c>
      <c r="Y22" s="400">
        <v>80</v>
      </c>
      <c r="Z22" s="384">
        <f t="shared" si="47"/>
        <v>22.542017969785466</v>
      </c>
      <c r="AA22" s="400">
        <v>77</v>
      </c>
      <c r="AB22" s="384">
        <f>AA22/K22*100</f>
        <v>22.219804280091072</v>
      </c>
      <c r="AC22" s="384">
        <f t="shared" si="7"/>
        <v>157</v>
      </c>
      <c r="AD22" s="384">
        <f>AC22/L22*100</f>
        <v>22.382830151450914</v>
      </c>
      <c r="AE22" s="383">
        <v>49</v>
      </c>
      <c r="AF22" s="384">
        <f t="shared" si="8"/>
        <v>3.1708982850030689</v>
      </c>
      <c r="AG22" s="383">
        <v>59</v>
      </c>
      <c r="AH22" s="384">
        <f t="shared" si="53"/>
        <v>3.9403105431588403</v>
      </c>
      <c r="AI22" s="384">
        <f>AG22+AE22</f>
        <v>108</v>
      </c>
      <c r="AJ22" s="384">
        <f t="shared" si="54"/>
        <v>3.5495405101043707</v>
      </c>
      <c r="AK22" s="383">
        <v>51</v>
      </c>
      <c r="AL22" s="384">
        <f t="shared" si="12"/>
        <v>4.7263743275763161</v>
      </c>
      <c r="AM22" s="383">
        <v>70</v>
      </c>
      <c r="AN22" s="384">
        <f t="shared" si="55"/>
        <v>6.7700275069201759</v>
      </c>
      <c r="AO22" s="384">
        <f>AK22+AM22</f>
        <v>121</v>
      </c>
      <c r="AP22" s="384">
        <f t="shared" si="15"/>
        <v>5.7263998981412856</v>
      </c>
      <c r="AQ22" s="383">
        <v>43</v>
      </c>
      <c r="AR22" s="384">
        <f t="shared" si="48"/>
        <v>12.116334658759689</v>
      </c>
      <c r="AS22" s="383">
        <v>43</v>
      </c>
      <c r="AT22" s="384">
        <f t="shared" si="16"/>
        <v>12.408462130440469</v>
      </c>
      <c r="AU22" s="384">
        <f t="shared" si="17"/>
        <v>86</v>
      </c>
      <c r="AV22" s="384">
        <f t="shared" si="18"/>
        <v>12.260658554297953</v>
      </c>
      <c r="AW22" s="386">
        <v>57</v>
      </c>
      <c r="AX22" s="384">
        <f>AW22/D22*100</f>
        <v>3.6885959641872432</v>
      </c>
      <c r="AY22" s="386">
        <v>57</v>
      </c>
      <c r="AZ22" s="384">
        <f t="shared" si="19"/>
        <v>3.8067406942382016</v>
      </c>
      <c r="BA22" s="384">
        <f>AW22+AY22</f>
        <v>114</v>
      </c>
      <c r="BB22" s="384">
        <f t="shared" si="21"/>
        <v>3.7467372051101697</v>
      </c>
      <c r="BC22" s="386">
        <v>36</v>
      </c>
      <c r="BD22" s="384">
        <f t="shared" si="22"/>
        <v>3.3362642312303405</v>
      </c>
      <c r="BE22" s="386">
        <v>36</v>
      </c>
      <c r="BF22" s="384">
        <f t="shared" si="52"/>
        <v>3.4817284321303763</v>
      </c>
      <c r="BG22" s="384">
        <f t="shared" si="23"/>
        <v>72</v>
      </c>
      <c r="BH22" s="384">
        <f t="shared" si="24"/>
        <v>3.4074445674890299</v>
      </c>
      <c r="BI22" s="386">
        <v>37</v>
      </c>
      <c r="BJ22" s="384">
        <f t="shared" si="58"/>
        <v>10.425683311025779</v>
      </c>
      <c r="BK22" s="386">
        <v>54</v>
      </c>
      <c r="BL22" s="384">
        <f t="shared" si="26"/>
        <v>15.582719884739193</v>
      </c>
      <c r="BM22" s="384">
        <f t="shared" si="27"/>
        <v>91</v>
      </c>
      <c r="BN22" s="384">
        <f t="shared" si="28"/>
        <v>12.973487540012949</v>
      </c>
      <c r="BO22" s="386">
        <v>40</v>
      </c>
      <c r="BP22" s="384">
        <f t="shared" si="51"/>
        <v>2.5884883959208729</v>
      </c>
      <c r="BQ22" s="386">
        <v>47</v>
      </c>
      <c r="BR22" s="384">
        <f t="shared" si="29"/>
        <v>3.1388914496350084</v>
      </c>
      <c r="BS22" s="384">
        <f t="shared" si="30"/>
        <v>87</v>
      </c>
      <c r="BT22" s="384">
        <f t="shared" si="31"/>
        <v>2.8593520775840768</v>
      </c>
      <c r="BU22" s="386">
        <v>48</v>
      </c>
      <c r="BV22" s="384">
        <f t="shared" si="56"/>
        <v>4.448352308307121</v>
      </c>
      <c r="BW22" s="386">
        <v>57</v>
      </c>
      <c r="BX22" s="384">
        <f t="shared" si="33"/>
        <v>5.5127366842064296</v>
      </c>
      <c r="BY22" s="384">
        <f t="shared" si="34"/>
        <v>105</v>
      </c>
      <c r="BZ22" s="384">
        <f t="shared" si="35"/>
        <v>4.969189994254835</v>
      </c>
      <c r="CA22" s="386">
        <v>46</v>
      </c>
      <c r="CB22" s="384">
        <f t="shared" si="36"/>
        <v>12.961660332626643</v>
      </c>
      <c r="CC22" s="386">
        <v>43</v>
      </c>
      <c r="CD22" s="384">
        <f t="shared" si="37"/>
        <v>12.408462130440469</v>
      </c>
      <c r="CE22" s="384">
        <f t="shared" si="38"/>
        <v>89</v>
      </c>
      <c r="CF22" s="384">
        <f t="shared" si="39"/>
        <v>12.688355945726951</v>
      </c>
      <c r="CG22" s="386">
        <v>3</v>
      </c>
      <c r="CH22" s="387">
        <v>11</v>
      </c>
      <c r="CI22" s="386">
        <v>0</v>
      </c>
      <c r="CJ22" s="384"/>
      <c r="CK22" s="388">
        <f t="shared" si="57"/>
        <v>14</v>
      </c>
      <c r="CL22" s="386">
        <v>0</v>
      </c>
      <c r="CM22" s="384">
        <v>1</v>
      </c>
      <c r="CN22" s="386"/>
      <c r="CO22" s="386"/>
      <c r="CP22" s="386"/>
      <c r="CQ22" s="388">
        <v>1</v>
      </c>
      <c r="CR22" s="389">
        <f t="shared" si="41"/>
        <v>100</v>
      </c>
      <c r="CS22" s="386">
        <v>1</v>
      </c>
      <c r="CT22" s="384">
        <f t="shared" si="45"/>
        <v>100</v>
      </c>
      <c r="CU22" s="386">
        <v>1</v>
      </c>
      <c r="CV22" s="384">
        <f t="shared" si="42"/>
        <v>100</v>
      </c>
      <c r="CW22" s="386">
        <v>1</v>
      </c>
      <c r="CX22" s="388">
        <f t="shared" si="43"/>
        <v>100</v>
      </c>
      <c r="CY22" s="386">
        <v>0</v>
      </c>
      <c r="CZ22" s="386">
        <v>0</v>
      </c>
      <c r="DA22" s="386">
        <v>0</v>
      </c>
      <c r="DB22" s="386">
        <v>0</v>
      </c>
      <c r="DC22" s="388">
        <f>SUM(CY22:DB22)</f>
        <v>0</v>
      </c>
      <c r="DD22" s="386">
        <v>0</v>
      </c>
      <c r="DE22" s="388" t="e">
        <f t="shared" si="44"/>
        <v>#DIV/0!</v>
      </c>
      <c r="DF22" s="386"/>
      <c r="DG22" s="386"/>
      <c r="DH22" s="386"/>
      <c r="DI22" s="386"/>
      <c r="DJ22" s="392"/>
      <c r="DK22" s="386"/>
      <c r="DL22" s="386"/>
      <c r="DM22" s="419">
        <v>87</v>
      </c>
      <c r="DN22" s="419">
        <v>87</v>
      </c>
      <c r="DO22" s="419">
        <v>28</v>
      </c>
      <c r="DP22" s="419">
        <v>76</v>
      </c>
      <c r="DQ22" s="419"/>
      <c r="DR22" s="419"/>
      <c r="DS22" s="419">
        <v>10</v>
      </c>
      <c r="DT22" s="419">
        <v>11</v>
      </c>
      <c r="DU22" s="417">
        <v>87</v>
      </c>
      <c r="DV22" s="419"/>
      <c r="DW22" s="419"/>
      <c r="DX22" s="419"/>
      <c r="DY22" s="419">
        <v>86</v>
      </c>
      <c r="DZ22" s="419">
        <v>69</v>
      </c>
      <c r="EA22" s="419">
        <v>16</v>
      </c>
      <c r="EB22" s="419">
        <v>68</v>
      </c>
      <c r="EC22" s="419">
        <v>91</v>
      </c>
      <c r="ED22" s="419"/>
      <c r="EE22" s="419">
        <v>17</v>
      </c>
      <c r="EF22" s="419">
        <v>11</v>
      </c>
      <c r="EG22" s="417">
        <v>50</v>
      </c>
      <c r="EH22" s="386"/>
      <c r="EI22" s="386">
        <v>7</v>
      </c>
      <c r="EJ22" s="386">
        <v>6</v>
      </c>
      <c r="EK22" s="386"/>
      <c r="EL22" s="386"/>
      <c r="EM22" s="386"/>
      <c r="EN22" s="416">
        <v>40</v>
      </c>
      <c r="EO22" s="419">
        <v>15</v>
      </c>
      <c r="EP22" s="386">
        <v>108</v>
      </c>
    </row>
    <row r="23" spans="1:149" ht="24.9" customHeight="1">
      <c r="A23" s="649">
        <v>15</v>
      </c>
      <c r="B23" s="300" t="s">
        <v>688</v>
      </c>
      <c r="C23" s="711">
        <v>19</v>
      </c>
      <c r="D23" s="651">
        <v>1308.5705315093101</v>
      </c>
      <c r="E23" s="652">
        <v>1267.9581744785801</v>
      </c>
      <c r="F23" s="712">
        <v>2576.5287059878901</v>
      </c>
      <c r="G23" s="652">
        <v>913.50224502886499</v>
      </c>
      <c r="H23" s="652">
        <v>875.33675432969903</v>
      </c>
      <c r="I23" s="712">
        <v>1788.8389993585599</v>
      </c>
      <c r="J23" s="652">
        <v>299.99653279399001</v>
      </c>
      <c r="K23" s="652">
        <v>292.933834151979</v>
      </c>
      <c r="L23" s="712">
        <v>592.93036694596901</v>
      </c>
      <c r="M23" s="401">
        <v>90</v>
      </c>
      <c r="N23" s="384">
        <f>M23/D23*100</f>
        <v>6.8777339725198967</v>
      </c>
      <c r="O23" s="401">
        <v>97</v>
      </c>
      <c r="P23" s="384">
        <f t="shared" si="1"/>
        <v>7.6500946129306762</v>
      </c>
      <c r="Q23" s="384">
        <f t="shared" si="2"/>
        <v>187</v>
      </c>
      <c r="R23" s="384">
        <f>Q23/F23*100</f>
        <v>7.2578271519121547</v>
      </c>
      <c r="S23" s="400">
        <v>221</v>
      </c>
      <c r="T23" s="384">
        <f t="shared" si="4"/>
        <v>24.19260611592879</v>
      </c>
      <c r="U23" s="400">
        <v>218</v>
      </c>
      <c r="V23" s="384">
        <f>U23/H23*100</f>
        <v>24.904700839042963</v>
      </c>
      <c r="W23" s="384">
        <f>U23+S23</f>
        <v>439</v>
      </c>
      <c r="X23" s="384">
        <f t="shared" si="6"/>
        <v>24.541057085484841</v>
      </c>
      <c r="Y23" s="400">
        <v>68</v>
      </c>
      <c r="Z23" s="384">
        <f t="shared" si="47"/>
        <v>22.666928636370653</v>
      </c>
      <c r="AA23" s="400">
        <v>90</v>
      </c>
      <c r="AB23" s="384">
        <f>AA23/K23*100</f>
        <v>30.723661628416227</v>
      </c>
      <c r="AC23" s="384">
        <f t="shared" si="7"/>
        <v>158</v>
      </c>
      <c r="AD23" s="384">
        <f>AC23/L23*100</f>
        <v>26.647311186609844</v>
      </c>
      <c r="AE23" s="383">
        <v>70</v>
      </c>
      <c r="AF23" s="384">
        <f t="shared" si="8"/>
        <v>5.3493486452932535</v>
      </c>
      <c r="AG23" s="383">
        <v>68</v>
      </c>
      <c r="AH23" s="384">
        <f t="shared" si="53"/>
        <v>5.362952924528722</v>
      </c>
      <c r="AI23" s="384">
        <f>AG23+AE23</f>
        <v>138</v>
      </c>
      <c r="AJ23" s="384">
        <f t="shared" si="54"/>
        <v>5.356043566651751</v>
      </c>
      <c r="AK23" s="383">
        <v>90</v>
      </c>
      <c r="AL23" s="384">
        <f t="shared" si="12"/>
        <v>9.8521925358986024</v>
      </c>
      <c r="AM23" s="383">
        <v>90</v>
      </c>
      <c r="AN23" s="384">
        <f t="shared" si="55"/>
        <v>10.281757227127828</v>
      </c>
      <c r="AO23" s="384">
        <f>AK23+AM23</f>
        <v>180</v>
      </c>
      <c r="AP23" s="384">
        <f t="shared" si="15"/>
        <v>10.062392426850277</v>
      </c>
      <c r="AQ23" s="383">
        <v>43</v>
      </c>
      <c r="AR23" s="384">
        <f t="shared" si="48"/>
        <v>14.333498990646149</v>
      </c>
      <c r="AS23" s="383">
        <v>70</v>
      </c>
      <c r="AT23" s="384">
        <v>50</v>
      </c>
      <c r="AU23" s="384">
        <f t="shared" si="17"/>
        <v>113</v>
      </c>
      <c r="AV23" s="384">
        <f t="shared" si="18"/>
        <v>19.057887114474127</v>
      </c>
      <c r="AW23" s="386">
        <v>58</v>
      </c>
      <c r="AX23" s="384">
        <f>AW23/D23*100</f>
        <v>4.4323174489572663</v>
      </c>
      <c r="AY23" s="386">
        <v>68</v>
      </c>
      <c r="AZ23" s="384">
        <f t="shared" si="19"/>
        <v>5.362952924528722</v>
      </c>
      <c r="BA23" s="384">
        <f>AW23+AY23</f>
        <v>126</v>
      </c>
      <c r="BB23" s="384">
        <f t="shared" si="21"/>
        <v>4.8903006478124684</v>
      </c>
      <c r="BC23" s="386">
        <v>57</v>
      </c>
      <c r="BD23" s="384">
        <f t="shared" si="22"/>
        <v>6.2397219394024486</v>
      </c>
      <c r="BE23" s="386">
        <v>46</v>
      </c>
      <c r="BF23" s="384">
        <f t="shared" si="52"/>
        <v>5.2551203605320014</v>
      </c>
      <c r="BG23" s="384">
        <f t="shared" si="23"/>
        <v>103</v>
      </c>
      <c r="BH23" s="384">
        <f t="shared" si="24"/>
        <v>5.7579245553643252</v>
      </c>
      <c r="BI23" s="386">
        <v>47</v>
      </c>
      <c r="BJ23" s="384">
        <f t="shared" si="58"/>
        <v>15.666847733962069</v>
      </c>
      <c r="BK23" s="386">
        <v>64</v>
      </c>
      <c r="BL23" s="384">
        <f t="shared" si="26"/>
        <v>21.847937157984873</v>
      </c>
      <c r="BM23" s="384">
        <f t="shared" si="27"/>
        <v>111</v>
      </c>
      <c r="BN23" s="384">
        <f t="shared" si="28"/>
        <v>18.720579377934765</v>
      </c>
      <c r="BO23" s="386">
        <v>47</v>
      </c>
      <c r="BP23" s="384">
        <f t="shared" si="51"/>
        <v>3.591705518982613</v>
      </c>
      <c r="BQ23" s="386">
        <v>70</v>
      </c>
      <c r="BR23" s="384">
        <f t="shared" si="29"/>
        <v>5.5206868340736843</v>
      </c>
      <c r="BS23" s="384">
        <f t="shared" si="30"/>
        <v>117</v>
      </c>
      <c r="BT23" s="384">
        <f t="shared" si="31"/>
        <v>4.5409934586830065</v>
      </c>
      <c r="BU23" s="386">
        <v>68</v>
      </c>
      <c r="BV23" s="384">
        <f t="shared" si="56"/>
        <v>7.4438788049011659</v>
      </c>
      <c r="BW23" s="386">
        <v>68</v>
      </c>
      <c r="BX23" s="384">
        <f t="shared" si="33"/>
        <v>7.7684387938299153</v>
      </c>
      <c r="BY23" s="384">
        <f t="shared" si="34"/>
        <v>136</v>
      </c>
      <c r="BZ23" s="384">
        <f t="shared" si="35"/>
        <v>7.6026965002868749</v>
      </c>
      <c r="CA23" s="386">
        <v>55</v>
      </c>
      <c r="CB23" s="384">
        <f t="shared" si="36"/>
        <v>18.333545220593912</v>
      </c>
      <c r="CC23" s="386">
        <v>58</v>
      </c>
      <c r="CD23" s="384">
        <f t="shared" si="37"/>
        <v>19.799693049423791</v>
      </c>
      <c r="CE23" s="384">
        <f t="shared" si="38"/>
        <v>113</v>
      </c>
      <c r="CF23" s="384">
        <f t="shared" si="39"/>
        <v>19.057887114474127</v>
      </c>
      <c r="CG23" s="386"/>
      <c r="CH23" s="387">
        <v>19</v>
      </c>
      <c r="CI23" s="386">
        <v>0</v>
      </c>
      <c r="CJ23" s="384"/>
      <c r="CK23" s="388">
        <f t="shared" si="57"/>
        <v>19</v>
      </c>
      <c r="CL23" s="386">
        <v>0</v>
      </c>
      <c r="CM23" s="384">
        <v>1</v>
      </c>
      <c r="CN23" s="386">
        <v>1</v>
      </c>
      <c r="CO23" s="386"/>
      <c r="CP23" s="386"/>
      <c r="CQ23" s="388">
        <f>SUM(CN23:CP23)</f>
        <v>1</v>
      </c>
      <c r="CR23" s="389">
        <f t="shared" si="41"/>
        <v>100</v>
      </c>
      <c r="CS23" s="386">
        <v>1</v>
      </c>
      <c r="CT23" s="384">
        <f t="shared" si="45"/>
        <v>100</v>
      </c>
      <c r="CU23" s="386">
        <v>1</v>
      </c>
      <c r="CV23" s="384">
        <f t="shared" si="42"/>
        <v>100</v>
      </c>
      <c r="CW23" s="386">
        <v>1</v>
      </c>
      <c r="CX23" s="388">
        <f t="shared" si="43"/>
        <v>100</v>
      </c>
      <c r="CY23" s="386"/>
      <c r="CZ23" s="386"/>
      <c r="DA23" s="386"/>
      <c r="DB23" s="386"/>
      <c r="DC23" s="388">
        <f>SUM(CY23:DB23)</f>
        <v>0</v>
      </c>
      <c r="DD23" s="386">
        <v>0</v>
      </c>
      <c r="DE23" s="388" t="e">
        <f t="shared" si="44"/>
        <v>#DIV/0!</v>
      </c>
      <c r="DF23" s="386"/>
      <c r="DG23" s="386">
        <v>2</v>
      </c>
      <c r="DH23" s="386"/>
      <c r="DI23" s="386"/>
      <c r="DJ23" s="392"/>
      <c r="DK23" s="386"/>
      <c r="DL23" s="386"/>
      <c r="DM23" s="416">
        <v>70</v>
      </c>
      <c r="DN23" s="416">
        <v>89</v>
      </c>
      <c r="DO23" s="416"/>
      <c r="DP23" s="416">
        <v>78</v>
      </c>
      <c r="DQ23" s="416"/>
      <c r="DR23" s="416"/>
      <c r="DS23" s="416"/>
      <c r="DT23" s="416"/>
      <c r="DU23" s="416">
        <v>86</v>
      </c>
      <c r="DV23" s="416"/>
      <c r="DW23" s="416"/>
      <c r="DX23" s="416"/>
      <c r="DY23" s="416">
        <v>77</v>
      </c>
      <c r="DZ23" s="416">
        <v>69</v>
      </c>
      <c r="EA23" s="416"/>
      <c r="EB23" s="416">
        <v>78</v>
      </c>
      <c r="EC23" s="416">
        <v>82</v>
      </c>
      <c r="ED23" s="416"/>
      <c r="EE23" s="416">
        <v>23</v>
      </c>
      <c r="EF23" s="416">
        <v>22</v>
      </c>
      <c r="EG23" s="416">
        <v>45</v>
      </c>
      <c r="EH23" s="386"/>
      <c r="EI23" s="386"/>
      <c r="EJ23" s="386">
        <v>34</v>
      </c>
      <c r="EK23" s="386"/>
      <c r="EL23" s="386"/>
      <c r="EM23" s="386"/>
      <c r="EN23" s="419">
        <v>25</v>
      </c>
      <c r="EO23" s="416">
        <v>27</v>
      </c>
      <c r="EP23" s="386">
        <v>30</v>
      </c>
    </row>
    <row r="24" spans="1:149" ht="24.9" customHeight="1" thickBot="1">
      <c r="A24" s="649">
        <v>16</v>
      </c>
      <c r="B24" s="300" t="s">
        <v>689</v>
      </c>
      <c r="C24" s="711">
        <v>17</v>
      </c>
      <c r="D24" s="786">
        <v>1523.0688495178299</v>
      </c>
      <c r="E24" s="835">
        <v>1475.79939448307</v>
      </c>
      <c r="F24" s="834">
        <v>2998.8682440009002</v>
      </c>
      <c r="G24" s="835">
        <v>1063.39118482544</v>
      </c>
      <c r="H24" s="835">
        <v>1018.96343810135</v>
      </c>
      <c r="I24" s="834">
        <v>2082.3546229267799</v>
      </c>
      <c r="J24" s="835">
        <v>350.25368390638499</v>
      </c>
      <c r="K24" s="835">
        <v>342.00780121352199</v>
      </c>
      <c r="L24" s="834">
        <v>692.261485119908</v>
      </c>
      <c r="M24" s="401">
        <v>98</v>
      </c>
      <c r="N24" s="396">
        <f>M24/D24*100</f>
        <v>6.4343775418310631</v>
      </c>
      <c r="O24" s="401">
        <v>89</v>
      </c>
      <c r="P24" s="396">
        <f t="shared" si="1"/>
        <v>6.0306299306467821</v>
      </c>
      <c r="Q24" s="396">
        <f t="shared" si="2"/>
        <v>187</v>
      </c>
      <c r="R24" s="396">
        <f>Q24/F24*100</f>
        <v>6.2356857582551353</v>
      </c>
      <c r="S24" s="400">
        <v>214</v>
      </c>
      <c r="T24" s="396">
        <f t="shared" si="4"/>
        <v>20.124296971215632</v>
      </c>
      <c r="U24" s="400">
        <v>220</v>
      </c>
      <c r="V24" s="396">
        <f>U24/H24*100</f>
        <v>21.590568588989743</v>
      </c>
      <c r="W24" s="396">
        <f>U24+S24</f>
        <v>434</v>
      </c>
      <c r="X24" s="396">
        <f t="shared" si="6"/>
        <v>20.841791077352937</v>
      </c>
      <c r="Y24" s="400">
        <v>89</v>
      </c>
      <c r="Z24" s="396">
        <f t="shared" si="47"/>
        <v>25.410153865444485</v>
      </c>
      <c r="AA24" s="400">
        <v>87</v>
      </c>
      <c r="AB24" s="396">
        <f>AA24/K24*100</f>
        <v>25.438016235683534</v>
      </c>
      <c r="AC24" s="396">
        <f t="shared" si="7"/>
        <v>176</v>
      </c>
      <c r="AD24" s="396">
        <f>AC24/L24*100</f>
        <v>25.423919109050924</v>
      </c>
      <c r="AE24" s="395">
        <v>96</v>
      </c>
      <c r="AF24" s="384">
        <f t="shared" si="8"/>
        <v>6.3030637144467567</v>
      </c>
      <c r="AG24" s="395">
        <v>245</v>
      </c>
      <c r="AH24" s="384">
        <f t="shared" si="53"/>
        <v>16.60117228099395</v>
      </c>
      <c r="AI24" s="396">
        <f>AG24+AE24</f>
        <v>341</v>
      </c>
      <c r="AJ24" s="384">
        <f t="shared" si="54"/>
        <v>11.370956382700541</v>
      </c>
      <c r="AK24" s="395">
        <v>85</v>
      </c>
      <c r="AL24" s="384">
        <f t="shared" si="12"/>
        <v>7.9932955259501322</v>
      </c>
      <c r="AM24" s="395">
        <v>94</v>
      </c>
      <c r="AN24" s="384">
        <f t="shared" si="55"/>
        <v>9.2250611243865261</v>
      </c>
      <c r="AO24" s="396">
        <f>AK24+AM24</f>
        <v>179</v>
      </c>
      <c r="AP24" s="384">
        <f t="shared" si="15"/>
        <v>8.5960382554059347</v>
      </c>
      <c r="AQ24" s="397">
        <v>73</v>
      </c>
      <c r="AR24" s="384">
        <f t="shared" si="48"/>
        <v>20.842036316600534</v>
      </c>
      <c r="AS24" s="397">
        <v>80</v>
      </c>
      <c r="AT24" s="384">
        <f>AS24/K24*100</f>
        <v>23.391279297180265</v>
      </c>
      <c r="AU24" s="396">
        <f t="shared" si="17"/>
        <v>153</v>
      </c>
      <c r="AV24" s="384">
        <f t="shared" si="18"/>
        <v>22.101475134572677</v>
      </c>
      <c r="AW24" s="386">
        <v>69</v>
      </c>
      <c r="AX24" s="384">
        <f>AW24/D24*100</f>
        <v>4.5303270447586055</v>
      </c>
      <c r="AY24" s="386">
        <v>80</v>
      </c>
      <c r="AZ24" s="384">
        <f t="shared" si="19"/>
        <v>5.4207909488959842</v>
      </c>
      <c r="BA24" s="396">
        <f>AW24+AY24</f>
        <v>149</v>
      </c>
      <c r="BB24" s="384">
        <f t="shared" si="21"/>
        <v>4.9685410587166583</v>
      </c>
      <c r="BC24" s="386">
        <v>57</v>
      </c>
      <c r="BD24" s="384">
        <f t="shared" si="22"/>
        <v>5.3602099409312656</v>
      </c>
      <c r="BE24" s="386">
        <v>57</v>
      </c>
      <c r="BF24" s="384">
        <f t="shared" si="52"/>
        <v>5.5939200435109786</v>
      </c>
      <c r="BG24" s="396">
        <f t="shared" si="23"/>
        <v>114</v>
      </c>
      <c r="BH24" s="384">
        <f t="shared" si="24"/>
        <v>5.4745718498116007</v>
      </c>
      <c r="BI24" s="397">
        <v>59</v>
      </c>
      <c r="BJ24" s="384">
        <f t="shared" si="58"/>
        <v>16.844933461362075</v>
      </c>
      <c r="BK24" s="397">
        <v>50</v>
      </c>
      <c r="BL24" s="384">
        <f t="shared" si="26"/>
        <v>14.619549560737665</v>
      </c>
      <c r="BM24" s="396">
        <f t="shared" si="27"/>
        <v>109</v>
      </c>
      <c r="BN24" s="384">
        <f t="shared" si="28"/>
        <v>15.745495357309947</v>
      </c>
      <c r="BO24" s="397">
        <v>48</v>
      </c>
      <c r="BP24" s="384">
        <f t="shared" si="51"/>
        <v>3.1515318572233784</v>
      </c>
      <c r="BQ24" s="397">
        <v>69</v>
      </c>
      <c r="BR24" s="384">
        <f t="shared" si="29"/>
        <v>4.675432193422786</v>
      </c>
      <c r="BS24" s="396">
        <f t="shared" si="30"/>
        <v>117</v>
      </c>
      <c r="BT24" s="384">
        <f t="shared" si="31"/>
        <v>3.9014718380526778</v>
      </c>
      <c r="BU24" s="397">
        <v>69</v>
      </c>
      <c r="BV24" s="384">
        <f t="shared" si="56"/>
        <v>6.4886751916536367</v>
      </c>
      <c r="BW24" s="397">
        <v>79</v>
      </c>
      <c r="BX24" s="384">
        <f t="shared" si="33"/>
        <v>7.7529769024099524</v>
      </c>
      <c r="BY24" s="396">
        <f t="shared" si="34"/>
        <v>148</v>
      </c>
      <c r="BZ24" s="384">
        <f t="shared" si="35"/>
        <v>7.1073388927378671</v>
      </c>
      <c r="CA24" s="397">
        <v>57</v>
      </c>
      <c r="CB24" s="384">
        <f t="shared" si="36"/>
        <v>16.27391876775658</v>
      </c>
      <c r="CC24" s="386">
        <v>58</v>
      </c>
      <c r="CD24" s="384">
        <f t="shared" si="37"/>
        <v>16.958677490455692</v>
      </c>
      <c r="CE24" s="396">
        <f t="shared" si="38"/>
        <v>115</v>
      </c>
      <c r="CF24" s="384">
        <f t="shared" si="39"/>
        <v>16.612219872391229</v>
      </c>
      <c r="CG24" s="386"/>
      <c r="CH24" s="387">
        <v>26</v>
      </c>
      <c r="CI24" s="397">
        <v>0</v>
      </c>
      <c r="CJ24" s="396"/>
      <c r="CK24" s="388">
        <f t="shared" si="57"/>
        <v>26</v>
      </c>
      <c r="CL24" s="397">
        <v>0</v>
      </c>
      <c r="CM24" s="396">
        <v>1</v>
      </c>
      <c r="CN24" s="397"/>
      <c r="CO24" s="397">
        <v>17</v>
      </c>
      <c r="CP24" s="397"/>
      <c r="CQ24" s="398">
        <f>SUM(CN24:CP24)</f>
        <v>17</v>
      </c>
      <c r="CR24" s="399">
        <f t="shared" si="41"/>
        <v>1700</v>
      </c>
      <c r="CS24" s="397">
        <v>1</v>
      </c>
      <c r="CT24" s="396">
        <f t="shared" si="45"/>
        <v>100</v>
      </c>
      <c r="CU24" s="397">
        <v>1</v>
      </c>
      <c r="CV24" s="396">
        <f t="shared" si="42"/>
        <v>100</v>
      </c>
      <c r="CW24" s="397">
        <v>1</v>
      </c>
      <c r="CX24" s="398">
        <f t="shared" si="43"/>
        <v>100</v>
      </c>
      <c r="CY24" s="397">
        <v>0</v>
      </c>
      <c r="CZ24" s="397">
        <v>0</v>
      </c>
      <c r="DA24" s="397">
        <v>0</v>
      </c>
      <c r="DB24" s="397">
        <v>0</v>
      </c>
      <c r="DC24" s="398">
        <f>SUM(CY24:DB24)</f>
        <v>0</v>
      </c>
      <c r="DD24" s="397">
        <v>0</v>
      </c>
      <c r="DE24" s="398" t="e">
        <f t="shared" si="44"/>
        <v>#DIV/0!</v>
      </c>
      <c r="DF24" s="397"/>
      <c r="DG24" s="397"/>
      <c r="DH24" s="397"/>
      <c r="DI24" s="397"/>
      <c r="DJ24" s="785"/>
      <c r="DK24" s="397"/>
      <c r="DL24" s="397"/>
      <c r="DM24" s="420">
        <v>67</v>
      </c>
      <c r="DN24" s="420">
        <v>78</v>
      </c>
      <c r="DO24" s="420">
        <v>11</v>
      </c>
      <c r="DP24" s="420">
        <v>67</v>
      </c>
      <c r="DQ24" s="420"/>
      <c r="DR24" s="420"/>
      <c r="DS24" s="420"/>
      <c r="DT24" s="420"/>
      <c r="DU24" s="420">
        <v>80</v>
      </c>
      <c r="DV24" s="420"/>
      <c r="DW24" s="420"/>
      <c r="DX24" s="420"/>
      <c r="DY24" s="420">
        <v>89</v>
      </c>
      <c r="DZ24" s="420">
        <v>74</v>
      </c>
      <c r="EA24" s="420">
        <v>4</v>
      </c>
      <c r="EB24" s="420">
        <v>74</v>
      </c>
      <c r="EC24" s="420">
        <v>94</v>
      </c>
      <c r="ED24" s="420"/>
      <c r="EE24" s="420">
        <v>3</v>
      </c>
      <c r="EF24" s="420">
        <v>15</v>
      </c>
      <c r="EG24" s="420">
        <v>45</v>
      </c>
      <c r="EH24" s="397"/>
      <c r="EI24" s="397">
        <v>7</v>
      </c>
      <c r="EJ24" s="397">
        <v>9</v>
      </c>
      <c r="EK24" s="397"/>
      <c r="EL24" s="397"/>
      <c r="EM24" s="397"/>
      <c r="EN24" s="416">
        <v>27</v>
      </c>
      <c r="EO24" s="420">
        <v>20</v>
      </c>
      <c r="EP24" s="397">
        <v>1</v>
      </c>
    </row>
    <row r="25" spans="1:149" ht="24.9" customHeight="1" thickBot="1">
      <c r="A25" s="1386" t="s">
        <v>30</v>
      </c>
      <c r="B25" s="1386"/>
      <c r="C25" s="708">
        <f t="shared" ref="C25:M25" si="59">SUM(C9:C24)</f>
        <v>201</v>
      </c>
      <c r="D25" s="709">
        <f t="shared" si="59"/>
        <v>11664.428795694112</v>
      </c>
      <c r="E25" s="709">
        <f t="shared" si="59"/>
        <v>11302</v>
      </c>
      <c r="F25" s="710">
        <f t="shared" si="59"/>
        <v>22966.428795694101</v>
      </c>
      <c r="G25" s="709">
        <f t="shared" si="59"/>
        <v>8138.0000000000045</v>
      </c>
      <c r="H25" s="709">
        <f t="shared" si="59"/>
        <v>7797.9999999999991</v>
      </c>
      <c r="I25" s="710">
        <f t="shared" si="59"/>
        <v>15935.999999999987</v>
      </c>
      <c r="J25" s="709">
        <f t="shared" si="59"/>
        <v>2676</v>
      </c>
      <c r="K25" s="709">
        <f t="shared" si="59"/>
        <v>2613.0000000000009</v>
      </c>
      <c r="L25" s="708">
        <f t="shared" si="59"/>
        <v>5289.0000000000009</v>
      </c>
      <c r="M25" s="431">
        <f t="shared" si="59"/>
        <v>1429</v>
      </c>
      <c r="N25" s="423">
        <f>M25/D25*100</f>
        <v>12.250921369827479</v>
      </c>
      <c r="O25" s="431">
        <f>SUM(O9:O24)</f>
        <v>1479</v>
      </c>
      <c r="P25" s="423">
        <f t="shared" si="1"/>
        <v>13.08617943726774</v>
      </c>
      <c r="Q25" s="423">
        <f>SUM(Q9:Q24)</f>
        <v>2908</v>
      </c>
      <c r="R25" s="423">
        <f>Q25/F25*100</f>
        <v>12.661959880089025</v>
      </c>
      <c r="S25" s="431">
        <f>SUM(S9:S24)</f>
        <v>2916</v>
      </c>
      <c r="T25" s="423">
        <f t="shared" si="4"/>
        <v>35.831899729663284</v>
      </c>
      <c r="U25" s="431">
        <f>SUM(U9:U24)</f>
        <v>2949</v>
      </c>
      <c r="V25" s="423">
        <f>U25/H25*100</f>
        <v>37.817389074121579</v>
      </c>
      <c r="W25" s="424">
        <f>SUM(W9:W24)</f>
        <v>5249</v>
      </c>
      <c r="X25" s="423">
        <f t="shared" si="6"/>
        <v>32.93800200803215</v>
      </c>
      <c r="Y25" s="431">
        <f>SUM(Y9:Y24)</f>
        <v>1153</v>
      </c>
      <c r="Z25" s="423">
        <f t="shared" si="47"/>
        <v>43.086696562032884</v>
      </c>
      <c r="AA25" s="431">
        <f>SUM(AA9:AA24)</f>
        <v>1168</v>
      </c>
      <c r="AB25" s="423">
        <f>AA25/K25*100</f>
        <v>44.699579027937219</v>
      </c>
      <c r="AC25" s="423">
        <f>SUM(AC9:AC24)</f>
        <v>2321</v>
      </c>
      <c r="AD25" s="423">
        <f>AC25/L25*100</f>
        <v>43.883531858574393</v>
      </c>
      <c r="AE25" s="422">
        <f>SUM(AE9:AE24)</f>
        <v>988</v>
      </c>
      <c r="AF25" s="426">
        <f t="shared" si="8"/>
        <v>8.4701961605245284</v>
      </c>
      <c r="AG25" s="422">
        <f>SUM(AG9:AG24)</f>
        <v>1261</v>
      </c>
      <c r="AH25" s="426">
        <f t="shared" si="53"/>
        <v>11.157317288975403</v>
      </c>
      <c r="AI25" s="423">
        <f>SUM(AI9:AI24)</f>
        <v>2296</v>
      </c>
      <c r="AJ25" s="426">
        <f t="shared" si="54"/>
        <v>9.9972007856548828</v>
      </c>
      <c r="AK25" s="422">
        <f>SUM(AK9:AK24)</f>
        <v>859</v>
      </c>
      <c r="AL25" s="386">
        <f t="shared" si="12"/>
        <v>10.555419021872691</v>
      </c>
      <c r="AM25" s="422">
        <v>0</v>
      </c>
      <c r="AN25" s="386">
        <f t="shared" si="55"/>
        <v>0</v>
      </c>
      <c r="AO25" s="423">
        <f>SUM(AO9:AO24)</f>
        <v>1913</v>
      </c>
      <c r="AP25" s="386">
        <f t="shared" si="15"/>
        <v>12.004267068273101</v>
      </c>
      <c r="AQ25" s="425">
        <f>SUM(AQ9:AQ24)</f>
        <v>620</v>
      </c>
      <c r="AR25" s="386">
        <f t="shared" si="48"/>
        <v>23.168908819133037</v>
      </c>
      <c r="AS25" s="425">
        <f>SUM(AS9:AS24)</f>
        <v>673</v>
      </c>
      <c r="AT25" s="386">
        <f>AS25/K25*100</f>
        <v>25.755836203597386</v>
      </c>
      <c r="AU25" s="423">
        <f>SUM(AU9:AU24)</f>
        <v>1293</v>
      </c>
      <c r="AV25" s="386">
        <f t="shared" si="18"/>
        <v>24.446965399886551</v>
      </c>
      <c r="AW25" s="422">
        <f>SUM(AW9:AW24)</f>
        <v>735</v>
      </c>
      <c r="AX25" s="386">
        <f>AW25/D25*100</f>
        <v>6.3012086821715867</v>
      </c>
      <c r="AY25" s="422">
        <f>SUM(AY9:AY24)</f>
        <v>850</v>
      </c>
      <c r="AZ25" s="386">
        <f t="shared" si="19"/>
        <v>7.5207927800389314</v>
      </c>
      <c r="BA25" s="423">
        <f>SUM(BA9:BA24)</f>
        <v>1584</v>
      </c>
      <c r="BB25" s="386">
        <f t="shared" si="21"/>
        <v>6.897023538535425</v>
      </c>
      <c r="BC25" s="422">
        <f>SUM(BC9:BC24)</f>
        <v>449</v>
      </c>
      <c r="BD25" s="386">
        <f t="shared" si="22"/>
        <v>5.5173261243548755</v>
      </c>
      <c r="BE25" s="422">
        <f>SUM(BE9:BE24)</f>
        <v>490</v>
      </c>
      <c r="BF25" s="386">
        <f t="shared" si="52"/>
        <v>6.2836624775583498</v>
      </c>
      <c r="BG25" s="423">
        <f>SUM(BG9:BG24)</f>
        <v>939</v>
      </c>
      <c r="BH25" s="386">
        <f t="shared" si="24"/>
        <v>5.8923192771084381</v>
      </c>
      <c r="BI25" s="425">
        <f>SUM(BI9:BI24)</f>
        <v>418</v>
      </c>
      <c r="BJ25" s="386">
        <f t="shared" si="58"/>
        <v>15.6203288490284</v>
      </c>
      <c r="BK25" s="425">
        <f>SUM(BK9:BK24)</f>
        <v>496</v>
      </c>
      <c r="BL25" s="386">
        <f t="shared" si="26"/>
        <v>18.982013011863753</v>
      </c>
      <c r="BM25" s="423">
        <f>SUM(BM9:BM24)</f>
        <v>914</v>
      </c>
      <c r="BN25" s="386">
        <f t="shared" si="28"/>
        <v>17.281149555681598</v>
      </c>
      <c r="BO25" s="422">
        <f>SUM(BO9:BO24)</f>
        <v>418</v>
      </c>
      <c r="BP25" s="386">
        <f t="shared" si="51"/>
        <v>3.5835445294526846</v>
      </c>
      <c r="BQ25" s="422">
        <f>SUM(BQ9:BQ24)</f>
        <v>478</v>
      </c>
      <c r="BR25" s="386">
        <f t="shared" si="29"/>
        <v>4.2293399398336575</v>
      </c>
      <c r="BS25" s="423">
        <f>SUM(BS9:BS24)</f>
        <v>896</v>
      </c>
      <c r="BT25" s="386">
        <f t="shared" si="31"/>
        <v>3.901346648060442</v>
      </c>
      <c r="BU25" s="422">
        <f>SUM(BU9:BU24)</f>
        <v>697</v>
      </c>
      <c r="BV25" s="386">
        <f t="shared" si="56"/>
        <v>8.5647579257802846</v>
      </c>
      <c r="BW25" s="422">
        <f>SUM(BW9:BW24)</f>
        <v>735</v>
      </c>
      <c r="BX25" s="386">
        <f t="shared" si="33"/>
        <v>9.4254937163375239</v>
      </c>
      <c r="BY25" s="423">
        <f>SUM(BY9:BY24)</f>
        <v>1432</v>
      </c>
      <c r="BZ25" s="386">
        <f t="shared" si="35"/>
        <v>8.9859437751004094</v>
      </c>
      <c r="CA25" s="425">
        <f>SUM(CA9:CA24)</f>
        <v>531</v>
      </c>
      <c r="CB25" s="386">
        <f t="shared" si="36"/>
        <v>19.843049327354258</v>
      </c>
      <c r="CC25" s="425">
        <f>SUM(CC9:CC24)</f>
        <v>560</v>
      </c>
      <c r="CD25" s="386">
        <f t="shared" si="37"/>
        <v>21.431305013394557</v>
      </c>
      <c r="CE25" s="423">
        <f>SUM(CE9:CE24)</f>
        <v>1091</v>
      </c>
      <c r="CF25" s="386">
        <f t="shared" si="39"/>
        <v>20.627717905086023</v>
      </c>
      <c r="CG25" s="423">
        <f>SUM(CG9:CG24)</f>
        <v>43</v>
      </c>
      <c r="CH25" s="423">
        <f>SUM(CH9:CH24)</f>
        <v>101</v>
      </c>
      <c r="CI25" s="423">
        <f>SUM(CI9:CI24)</f>
        <v>0</v>
      </c>
      <c r="CJ25" s="423">
        <f>SUM(CJ9:CJ24)</f>
        <v>0</v>
      </c>
      <c r="CK25" s="388">
        <f t="shared" si="57"/>
        <v>144</v>
      </c>
      <c r="CL25" s="423">
        <f>SUM(CL9:CL24)</f>
        <v>0</v>
      </c>
      <c r="CM25" s="423">
        <f>'[2]Form 3'!L25</f>
        <v>16</v>
      </c>
      <c r="CN25" s="423">
        <f>SUM(CN9:CN24)</f>
        <v>19</v>
      </c>
      <c r="CO25" s="423">
        <f>SUM(CO9:CO24)</f>
        <v>20</v>
      </c>
      <c r="CP25" s="423">
        <f>SUM(CP9:CP24)</f>
        <v>0</v>
      </c>
      <c r="CQ25" s="423">
        <f>SUM(CQ9:CQ24)</f>
        <v>31</v>
      </c>
      <c r="CR25" s="427">
        <f t="shared" si="41"/>
        <v>193.75</v>
      </c>
      <c r="CS25" s="425">
        <f>SUM(CS9:CS24)</f>
        <v>15</v>
      </c>
      <c r="CT25" s="423">
        <f t="shared" si="45"/>
        <v>93.75</v>
      </c>
      <c r="CU25" s="425">
        <f>SUM(CU9:CU24)</f>
        <v>16</v>
      </c>
      <c r="CV25" s="423">
        <f t="shared" si="42"/>
        <v>100</v>
      </c>
      <c r="CW25" s="423">
        <f>SUM(CW9:CW24)</f>
        <v>16</v>
      </c>
      <c r="CX25" s="423">
        <f t="shared" si="43"/>
        <v>100</v>
      </c>
      <c r="CY25" s="394">
        <f t="shared" ref="CY25:DD25" si="60">SUM(CY9:CY24)</f>
        <v>1</v>
      </c>
      <c r="CZ25" s="394">
        <f t="shared" si="60"/>
        <v>0</v>
      </c>
      <c r="DA25" s="394">
        <f t="shared" si="60"/>
        <v>0</v>
      </c>
      <c r="DB25" s="394">
        <f t="shared" si="60"/>
        <v>0</v>
      </c>
      <c r="DC25" s="394">
        <f t="shared" si="60"/>
        <v>1</v>
      </c>
      <c r="DD25" s="425">
        <f t="shared" si="60"/>
        <v>0</v>
      </c>
      <c r="DE25" s="423">
        <f t="shared" si="44"/>
        <v>0</v>
      </c>
      <c r="DF25" s="423">
        <f>SUM(DF9:DF24)</f>
        <v>1</v>
      </c>
      <c r="DG25" s="423">
        <f>SUM(DG9:DG24)</f>
        <v>4</v>
      </c>
      <c r="DH25" s="423">
        <f>SUM(DH9:DH24)</f>
        <v>4</v>
      </c>
      <c r="DI25" s="423">
        <f>SUM(DI9:DI24)</f>
        <v>1</v>
      </c>
      <c r="DJ25" s="428"/>
      <c r="DK25" s="423">
        <f t="shared" ref="DK25:EB25" si="61">SUM(DK9:DK24)</f>
        <v>0</v>
      </c>
      <c r="DL25" s="423">
        <f t="shared" si="61"/>
        <v>0</v>
      </c>
      <c r="DM25" s="394">
        <f t="shared" si="61"/>
        <v>833</v>
      </c>
      <c r="DN25" s="394">
        <f t="shared" si="61"/>
        <v>683</v>
      </c>
      <c r="DO25" s="394">
        <f t="shared" si="61"/>
        <v>115</v>
      </c>
      <c r="DP25" s="394">
        <f t="shared" si="61"/>
        <v>815</v>
      </c>
      <c r="DQ25" s="394">
        <f t="shared" si="61"/>
        <v>58</v>
      </c>
      <c r="DR25" s="394">
        <f t="shared" si="61"/>
        <v>0</v>
      </c>
      <c r="DS25" s="394">
        <f t="shared" si="61"/>
        <v>29</v>
      </c>
      <c r="DT25" s="394">
        <f t="shared" si="61"/>
        <v>24</v>
      </c>
      <c r="DU25" s="394">
        <f t="shared" si="61"/>
        <v>667</v>
      </c>
      <c r="DV25" s="394">
        <f t="shared" si="61"/>
        <v>40</v>
      </c>
      <c r="DW25" s="394">
        <f t="shared" si="61"/>
        <v>0</v>
      </c>
      <c r="DX25" s="394">
        <f t="shared" si="61"/>
        <v>23</v>
      </c>
      <c r="DY25" s="394">
        <f t="shared" si="61"/>
        <v>307</v>
      </c>
      <c r="DZ25" s="394">
        <f t="shared" si="61"/>
        <v>800</v>
      </c>
      <c r="EA25" s="394">
        <f t="shared" si="61"/>
        <v>70</v>
      </c>
      <c r="EB25" s="394">
        <f t="shared" si="61"/>
        <v>712</v>
      </c>
      <c r="EC25" s="394">
        <f>SUM(EC10:EC24)</f>
        <v>799</v>
      </c>
      <c r="ED25" s="394">
        <f t="shared" ref="ED25:EM25" si="62">SUM(ED9:ED24)</f>
        <v>21</v>
      </c>
      <c r="EE25" s="394">
        <f t="shared" si="62"/>
        <v>114</v>
      </c>
      <c r="EF25" s="394">
        <f t="shared" si="62"/>
        <v>630</v>
      </c>
      <c r="EG25" s="394">
        <f t="shared" si="62"/>
        <v>409</v>
      </c>
      <c r="EH25" s="394">
        <f t="shared" si="62"/>
        <v>0</v>
      </c>
      <c r="EI25" s="394">
        <f t="shared" si="62"/>
        <v>90</v>
      </c>
      <c r="EJ25" s="394">
        <f t="shared" si="62"/>
        <v>595</v>
      </c>
      <c r="EK25" s="394">
        <f t="shared" si="62"/>
        <v>0</v>
      </c>
      <c r="EL25" s="394">
        <f t="shared" si="62"/>
        <v>0</v>
      </c>
      <c r="EM25" s="394">
        <f t="shared" si="62"/>
        <v>0</v>
      </c>
      <c r="EN25" s="420">
        <v>7</v>
      </c>
      <c r="EO25" s="394">
        <f>SUM(EO9:EO24)</f>
        <v>119</v>
      </c>
      <c r="EP25" s="394">
        <f>SUM(EP9:EP24)</f>
        <v>563</v>
      </c>
    </row>
    <row r="26" spans="1:149">
      <c r="A26" s="676"/>
      <c r="B26" s="707"/>
      <c r="C26" s="673"/>
      <c r="D26" s="698"/>
      <c r="E26" s="698"/>
      <c r="F26" s="698"/>
      <c r="G26" s="698"/>
      <c r="H26" s="698"/>
      <c r="I26" s="698"/>
      <c r="J26" s="698"/>
      <c r="K26" s="698"/>
      <c r="L26" s="698"/>
      <c r="M26" s="698"/>
      <c r="N26" s="698"/>
      <c r="O26" s="698"/>
      <c r="P26" s="698"/>
      <c r="Q26" s="698"/>
      <c r="R26" s="698"/>
      <c r="S26" s="698"/>
      <c r="T26" s="698"/>
      <c r="U26" s="698"/>
      <c r="V26" s="698"/>
      <c r="W26" s="698"/>
      <c r="X26" s="698"/>
      <c r="Y26" s="698"/>
      <c r="Z26" s="698"/>
      <c r="AA26" s="698"/>
      <c r="AB26" s="698"/>
      <c r="AC26" s="698"/>
      <c r="AD26" s="698"/>
      <c r="AE26" s="698"/>
      <c r="AF26" s="698"/>
      <c r="AG26" s="698"/>
      <c r="AH26" s="698"/>
      <c r="AI26" s="698"/>
      <c r="AJ26" s="698"/>
      <c r="AK26" s="698"/>
      <c r="AL26" s="698"/>
      <c r="AM26" s="698"/>
      <c r="AN26" s="698"/>
      <c r="AO26" s="698"/>
      <c r="AP26" s="698"/>
      <c r="AQ26" s="698"/>
      <c r="AR26" s="698"/>
      <c r="AS26" s="698"/>
      <c r="AT26" s="698"/>
      <c r="AU26" s="698"/>
      <c r="AV26" s="698"/>
      <c r="AW26" s="698"/>
      <c r="AX26" s="698"/>
      <c r="AY26" s="698"/>
      <c r="AZ26" s="698"/>
      <c r="BA26" s="698"/>
      <c r="BB26" s="698"/>
      <c r="BC26" s="698"/>
      <c r="BD26" s="698"/>
      <c r="BE26" s="698"/>
      <c r="BF26" s="698"/>
      <c r="BG26" s="698"/>
      <c r="BH26" s="698"/>
      <c r="BI26" s="698"/>
      <c r="BJ26" s="698"/>
      <c r="BK26" s="698"/>
      <c r="BL26" s="698"/>
      <c r="BM26" s="698"/>
      <c r="BN26" s="698"/>
      <c r="BO26" s="698"/>
      <c r="BP26" s="698"/>
      <c r="BQ26" s="698"/>
      <c r="BR26" s="698"/>
      <c r="BS26" s="698"/>
      <c r="BT26" s="698"/>
      <c r="BU26" s="698"/>
      <c r="BV26" s="698"/>
      <c r="BW26" s="698"/>
      <c r="BX26" s="698"/>
      <c r="BY26" s="698"/>
      <c r="BZ26" s="698"/>
      <c r="CA26" s="698"/>
      <c r="CB26" s="698"/>
      <c r="CC26" s="698"/>
      <c r="CD26" s="698"/>
      <c r="CE26" s="698"/>
      <c r="CF26" s="698"/>
      <c r="CG26" s="698"/>
      <c r="CH26" s="698"/>
      <c r="CI26" s="698"/>
      <c r="CJ26" s="698"/>
      <c r="CK26" s="706"/>
      <c r="CL26" s="665"/>
      <c r="CM26" s="665"/>
      <c r="CN26" s="665"/>
      <c r="CO26" s="665"/>
      <c r="CP26" s="665"/>
      <c r="CQ26" s="665"/>
      <c r="CR26" s="665"/>
      <c r="CS26" s="698"/>
      <c r="CT26" s="698"/>
      <c r="CU26" s="698"/>
      <c r="CV26" s="698"/>
      <c r="CW26" s="698"/>
      <c r="CX26" s="698"/>
      <c r="CY26" s="676"/>
      <c r="CZ26" s="665"/>
      <c r="DA26" s="665"/>
      <c r="DB26" s="665"/>
      <c r="DC26" s="665"/>
      <c r="DD26" s="698"/>
      <c r="DE26" s="698"/>
      <c r="DF26" s="698"/>
      <c r="DG26" s="698"/>
      <c r="DH26" s="698"/>
      <c r="DI26" s="698"/>
      <c r="DJ26" s="698"/>
      <c r="DK26" s="698"/>
      <c r="DL26" s="698"/>
      <c r="DM26" s="676"/>
      <c r="DN26" s="665"/>
      <c r="DO26" s="665"/>
      <c r="DP26" s="665"/>
      <c r="DQ26" s="676"/>
      <c r="DR26" s="665"/>
      <c r="DS26" s="665"/>
      <c r="DT26" s="665"/>
      <c r="DU26" s="665"/>
      <c r="DV26" s="705"/>
      <c r="DW26" s="665"/>
      <c r="DX26" s="665"/>
      <c r="DY26" s="665"/>
      <c r="DZ26" s="665"/>
      <c r="EA26" s="665"/>
      <c r="EB26" s="665"/>
      <c r="EC26" s="665"/>
      <c r="ED26" s="665"/>
      <c r="EE26" s="665"/>
      <c r="EF26" s="665"/>
      <c r="EG26" s="676"/>
      <c r="EH26" s="665"/>
      <c r="EI26" s="665"/>
      <c r="EJ26" s="665"/>
      <c r="EK26" s="676"/>
      <c r="EL26" s="665"/>
      <c r="EM26" s="665"/>
      <c r="EN26" s="665"/>
      <c r="EO26" s="665"/>
      <c r="EP26" s="665"/>
    </row>
    <row r="27" spans="1:149">
      <c r="A27" s="1397"/>
      <c r="B27" s="1397"/>
      <c r="C27" s="693"/>
      <c r="D27" s="686"/>
      <c r="E27" s="686"/>
      <c r="F27" s="698"/>
      <c r="G27" s="686"/>
      <c r="H27" s="686"/>
      <c r="I27" s="698"/>
      <c r="J27" s="685"/>
      <c r="K27" s="686"/>
      <c r="L27" s="698"/>
      <c r="M27" s="686"/>
      <c r="N27" s="686"/>
      <c r="O27" s="685"/>
      <c r="P27" s="686"/>
      <c r="Q27" s="686"/>
      <c r="R27" s="686"/>
      <c r="S27" s="686"/>
      <c r="T27" s="686"/>
      <c r="U27" s="685"/>
      <c r="V27" s="686"/>
      <c r="W27" s="686"/>
      <c r="X27" s="686"/>
      <c r="Y27" s="686"/>
      <c r="Z27" s="686"/>
      <c r="AA27" s="685"/>
      <c r="AB27" s="685"/>
      <c r="AC27" s="686"/>
      <c r="AD27" s="686"/>
      <c r="AE27" s="686"/>
      <c r="AF27" s="686"/>
      <c r="AG27" s="685"/>
      <c r="AH27" s="686"/>
      <c r="AI27" s="686"/>
      <c r="AJ27" s="686"/>
      <c r="AK27" s="686"/>
      <c r="AL27" s="686"/>
      <c r="AM27" s="685"/>
      <c r="AN27" s="686"/>
      <c r="AO27" s="686"/>
      <c r="AP27" s="686"/>
      <c r="AQ27" s="686"/>
      <c r="AR27" s="686"/>
      <c r="AS27" s="685"/>
      <c r="AT27" s="685"/>
      <c r="AU27" s="686"/>
      <c r="AV27" s="686"/>
      <c r="AW27" s="686"/>
      <c r="AX27" s="686"/>
      <c r="AY27" s="685"/>
      <c r="AZ27" s="686"/>
      <c r="BA27" s="686"/>
      <c r="BB27" s="686"/>
      <c r="BC27" s="686"/>
      <c r="BD27" s="686"/>
      <c r="BE27" s="685"/>
      <c r="BF27" s="686"/>
      <c r="BG27" s="686"/>
      <c r="BH27" s="686"/>
      <c r="BI27" s="686"/>
      <c r="BJ27" s="686"/>
      <c r="BK27" s="685"/>
      <c r="BL27" s="685"/>
      <c r="BM27" s="686"/>
      <c r="BN27" s="686"/>
      <c r="BO27" s="686"/>
      <c r="BP27" s="686"/>
      <c r="BQ27" s="685"/>
      <c r="BR27" s="686"/>
      <c r="BS27" s="686"/>
      <c r="BT27" s="686"/>
      <c r="BU27" s="686"/>
      <c r="BV27" s="686"/>
      <c r="BW27" s="685"/>
      <c r="BX27" s="686"/>
      <c r="BY27" s="686"/>
      <c r="BZ27" s="686"/>
      <c r="CA27" s="686"/>
      <c r="CB27" s="686"/>
      <c r="CC27" s="685"/>
      <c r="CD27" s="685"/>
      <c r="CE27" s="686"/>
      <c r="CF27" s="686"/>
      <c r="CG27" s="686"/>
      <c r="CH27" s="686"/>
      <c r="CI27" s="686"/>
      <c r="CJ27" s="686"/>
      <c r="CK27" s="685"/>
      <c r="CL27" s="685"/>
      <c r="CM27" s="685"/>
      <c r="CN27" s="685"/>
      <c r="CO27" s="685"/>
      <c r="CP27" s="685"/>
      <c r="CQ27" s="685"/>
      <c r="CR27" s="685"/>
      <c r="CS27" s="685"/>
      <c r="CT27" s="686"/>
      <c r="CU27" s="685"/>
      <c r="CV27" s="686"/>
      <c r="CW27" s="686"/>
      <c r="CX27" s="686"/>
      <c r="CY27" s="693"/>
      <c r="CZ27" s="685"/>
      <c r="DA27" s="685"/>
      <c r="DB27" s="685"/>
      <c r="DC27" s="685"/>
      <c r="DD27" s="685"/>
      <c r="DE27" s="686"/>
      <c r="DF27" s="686"/>
      <c r="DG27" s="686"/>
      <c r="DH27" s="686"/>
      <c r="DI27" s="686"/>
      <c r="DJ27" s="686"/>
      <c r="DK27" s="686"/>
      <c r="DL27" s="686"/>
      <c r="DM27" s="693"/>
      <c r="DN27" s="685"/>
      <c r="DO27" s="685"/>
      <c r="DP27" s="685"/>
      <c r="DQ27" s="693"/>
      <c r="DR27" s="685"/>
      <c r="DS27" s="685"/>
      <c r="DT27" s="685"/>
      <c r="DU27" s="685"/>
      <c r="DV27" s="685"/>
      <c r="DW27" s="685"/>
      <c r="DX27" s="685"/>
      <c r="DY27" s="685"/>
      <c r="DZ27" s="685"/>
      <c r="EA27" s="685"/>
      <c r="EB27" s="685"/>
      <c r="EC27" s="685"/>
      <c r="ED27" s="685"/>
      <c r="EE27" s="685"/>
      <c r="EF27" s="685"/>
      <c r="EG27" s="693"/>
      <c r="EH27" s="685"/>
      <c r="EI27" s="685"/>
      <c r="EJ27" s="685"/>
      <c r="EK27" s="693"/>
      <c r="EL27" s="685"/>
      <c r="EM27" s="685"/>
      <c r="EN27" s="685"/>
      <c r="EO27" s="685"/>
      <c r="EP27" s="685"/>
    </row>
    <row r="28" spans="1:149" ht="17.399999999999999">
      <c r="A28" s="685"/>
      <c r="B28" s="685"/>
      <c r="C28" s="685"/>
      <c r="D28" s="686"/>
      <c r="E28" s="686"/>
      <c r="F28" s="698"/>
      <c r="G28" s="702" t="s">
        <v>445</v>
      </c>
      <c r="H28" s="702"/>
      <c r="I28" s="704">
        <f>F25+I25+L25</f>
        <v>44191.42879569409</v>
      </c>
      <c r="J28" s="685"/>
      <c r="K28" s="686"/>
      <c r="L28" s="698"/>
      <c r="M28" s="686"/>
      <c r="N28" s="686"/>
      <c r="O28" s="685"/>
      <c r="P28" s="686"/>
      <c r="Q28" s="686"/>
      <c r="T28" s="702" t="s">
        <v>446</v>
      </c>
      <c r="U28" s="702"/>
      <c r="V28" s="702"/>
      <c r="W28" s="685"/>
      <c r="X28" s="686"/>
      <c r="Y28" s="686">
        <f>AC25+W25+Q25</f>
        <v>10478</v>
      </c>
      <c r="Z28" s="686"/>
      <c r="AA28" s="685"/>
      <c r="AB28" s="685"/>
      <c r="AC28" s="686"/>
      <c r="AD28" s="686"/>
      <c r="AE28" s="686"/>
      <c r="AF28" s="686"/>
      <c r="AG28" s="686" t="s">
        <v>447</v>
      </c>
      <c r="AH28" s="686"/>
      <c r="AI28" s="685"/>
      <c r="AJ28" s="686"/>
      <c r="AK28" s="686"/>
      <c r="AL28" s="686">
        <f>AU25+AO25+AI25</f>
        <v>5502</v>
      </c>
      <c r="AM28" s="686"/>
      <c r="AN28" s="686"/>
      <c r="AS28" s="685"/>
      <c r="AT28" s="685"/>
      <c r="AU28" s="686"/>
      <c r="AV28" s="686"/>
      <c r="AW28" s="686"/>
      <c r="AX28" s="686"/>
      <c r="AY28" s="685"/>
      <c r="AZ28" s="686"/>
      <c r="BA28" s="686" t="s">
        <v>448</v>
      </c>
      <c r="BB28" s="686"/>
      <c r="BC28" s="685"/>
      <c r="BD28" s="686"/>
      <c r="BE28" s="686"/>
      <c r="BF28" s="686">
        <f>BM25+BG25+BA25</f>
        <v>3437</v>
      </c>
      <c r="BG28" s="686"/>
      <c r="BH28" s="686"/>
      <c r="BI28" s="686"/>
      <c r="BJ28" s="686"/>
      <c r="BK28" s="685"/>
      <c r="BL28" s="685"/>
      <c r="BM28" s="686"/>
      <c r="BN28" s="686"/>
      <c r="BO28" s="686"/>
      <c r="BP28" s="686"/>
      <c r="BQ28" s="686" t="s">
        <v>449</v>
      </c>
      <c r="BR28" s="686"/>
      <c r="BS28" s="685"/>
      <c r="BT28" s="686"/>
      <c r="BU28" s="686"/>
      <c r="BV28" s="686">
        <f>BS25+BY25+CE25</f>
        <v>3419</v>
      </c>
      <c r="BW28" s="685"/>
      <c r="BX28" s="686"/>
      <c r="BY28" s="686"/>
      <c r="BZ28" s="686"/>
      <c r="CA28" s="686"/>
      <c r="CB28" s="686"/>
      <c r="CC28" s="685"/>
      <c r="CD28" s="685"/>
      <c r="CE28" s="686"/>
      <c r="CF28" s="686"/>
      <c r="CG28" s="686"/>
      <c r="CH28" s="686"/>
      <c r="CI28" s="686"/>
      <c r="CJ28" s="686"/>
      <c r="CK28" s="685"/>
      <c r="CL28" s="685"/>
      <c r="CM28" s="685"/>
      <c r="CN28" s="685"/>
      <c r="CO28" s="685"/>
      <c r="CP28" s="685"/>
      <c r="CQ28" s="685"/>
      <c r="CR28" s="685"/>
      <c r="CS28" s="685"/>
      <c r="CT28" s="686"/>
      <c r="CU28" s="685"/>
      <c r="CV28" s="686"/>
      <c r="CW28" s="686"/>
      <c r="CX28" s="686"/>
      <c r="CY28" s="685"/>
      <c r="CZ28" s="685"/>
      <c r="DA28" s="685"/>
      <c r="DB28" s="685"/>
      <c r="DC28" s="685"/>
      <c r="DD28" s="685"/>
      <c r="DE28" s="686"/>
      <c r="DF28" s="686"/>
      <c r="DG28" s="686"/>
      <c r="DH28" s="686"/>
      <c r="DI28" s="686"/>
      <c r="DJ28" s="686"/>
      <c r="DK28" s="686"/>
      <c r="DL28" s="686"/>
      <c r="DM28" s="685"/>
      <c r="DN28" s="685"/>
      <c r="DO28" s="685"/>
      <c r="DP28" s="685"/>
      <c r="DQ28" s="685"/>
      <c r="DR28" s="685"/>
      <c r="DS28" s="703">
        <f>SUM(DK25:DZ25)</f>
        <v>4394</v>
      </c>
      <c r="DT28" s="685"/>
      <c r="DU28" s="685"/>
      <c r="DV28" s="685"/>
      <c r="DW28" s="685"/>
      <c r="DX28" s="685"/>
      <c r="DY28" s="685"/>
      <c r="DZ28" s="685"/>
      <c r="EA28" s="685"/>
      <c r="EB28" s="685"/>
      <c r="EC28" s="685"/>
      <c r="ED28" s="685"/>
      <c r="EE28" s="685"/>
      <c r="EF28" s="685"/>
      <c r="EG28" s="685"/>
      <c r="EH28" s="685"/>
      <c r="EI28" s="685">
        <f>SUM(EA25:EP25)</f>
        <v>4129</v>
      </c>
      <c r="EJ28" s="685"/>
      <c r="EK28" s="685"/>
      <c r="EL28" s="685"/>
      <c r="EM28" s="685"/>
      <c r="EN28" s="685"/>
      <c r="EO28" s="685"/>
      <c r="EP28" s="685"/>
    </row>
    <row r="29" spans="1:149">
      <c r="A29" s="685"/>
      <c r="B29" s="685"/>
      <c r="C29" s="685"/>
      <c r="D29" s="686"/>
      <c r="E29" s="686"/>
      <c r="F29" s="698"/>
      <c r="G29" s="686"/>
      <c r="H29" s="686"/>
      <c r="I29" s="698"/>
      <c r="J29" s="685"/>
      <c r="K29" s="686"/>
      <c r="L29" s="698"/>
      <c r="M29" s="686"/>
      <c r="N29" s="686"/>
      <c r="O29" s="685"/>
      <c r="P29" s="686"/>
      <c r="Q29" s="686"/>
      <c r="T29" s="702" t="s">
        <v>450</v>
      </c>
      <c r="U29" s="686"/>
      <c r="V29" s="686"/>
      <c r="W29" s="685"/>
      <c r="X29" s="686"/>
      <c r="Y29" s="686">
        <f>Y28/I28*100</f>
        <v>23.710480257250591</v>
      </c>
      <c r="Z29" s="686"/>
      <c r="AA29" s="685"/>
      <c r="AB29" s="685"/>
      <c r="AC29" s="686"/>
      <c r="AD29" s="686"/>
      <c r="AE29" s="686"/>
      <c r="AF29" s="686"/>
      <c r="AG29" s="686" t="s">
        <v>451</v>
      </c>
      <c r="AH29" s="686"/>
      <c r="AI29" s="685"/>
      <c r="AJ29" s="686"/>
      <c r="AK29" s="686"/>
      <c r="AL29" s="686">
        <f>AL28/I28*100</f>
        <v>12.450378161423245</v>
      </c>
      <c r="AM29" s="686"/>
      <c r="AN29" s="686"/>
      <c r="AS29" s="685"/>
      <c r="AT29" s="685"/>
      <c r="AU29" s="686"/>
      <c r="AV29" s="686"/>
      <c r="AW29" s="686"/>
      <c r="AX29" s="686"/>
      <c r="AY29" s="685"/>
      <c r="AZ29" s="686"/>
      <c r="BA29" s="686" t="s">
        <v>452</v>
      </c>
      <c r="BB29" s="686"/>
      <c r="BC29" s="685"/>
      <c r="BD29" s="686"/>
      <c r="BE29" s="686"/>
      <c r="BF29" s="686">
        <f>BF28/I28*100</f>
        <v>7.7775263069450551</v>
      </c>
      <c r="BG29" s="686"/>
      <c r="BH29" s="686"/>
      <c r="BI29" s="686"/>
      <c r="BJ29" s="686"/>
      <c r="BK29" s="685"/>
      <c r="BL29" s="685"/>
      <c r="BM29" s="686"/>
      <c r="BN29" s="686"/>
      <c r="BO29" s="686"/>
      <c r="BP29" s="686"/>
      <c r="BQ29" s="686" t="s">
        <v>453</v>
      </c>
      <c r="BR29" s="686"/>
      <c r="BS29" s="685"/>
      <c r="BT29" s="686"/>
      <c r="BU29" s="686"/>
      <c r="BV29" s="686">
        <f>BV28/I28*100</f>
        <v>7.7367944263733319</v>
      </c>
      <c r="BW29" s="685"/>
      <c r="BX29" s="686"/>
      <c r="BY29" s="686"/>
      <c r="BZ29" s="686"/>
      <c r="CA29" s="686"/>
      <c r="CB29" s="686"/>
      <c r="CC29" s="685"/>
      <c r="CD29" s="685"/>
      <c r="CE29" s="686"/>
      <c r="CF29" s="686"/>
      <c r="CG29" s="686"/>
      <c r="CH29" s="686"/>
      <c r="CI29" s="686"/>
      <c r="CJ29" s="686"/>
      <c r="CK29" s="699"/>
      <c r="CL29" s="699"/>
      <c r="CM29" s="699"/>
      <c r="CN29" s="699"/>
      <c r="CO29" s="699"/>
      <c r="CP29" s="699"/>
      <c r="CQ29" s="699"/>
      <c r="CR29" s="699"/>
      <c r="CS29" s="685"/>
      <c r="CT29" s="686"/>
      <c r="CU29" s="685"/>
      <c r="CV29" s="686"/>
      <c r="CW29" s="686"/>
      <c r="CX29" s="686"/>
      <c r="CY29" s="699"/>
      <c r="CZ29" s="685"/>
      <c r="DA29" s="685"/>
      <c r="DB29" s="685"/>
      <c r="DC29" s="685"/>
      <c r="DD29" s="685"/>
      <c r="DE29" s="686"/>
      <c r="DF29" s="686"/>
      <c r="DG29" s="686"/>
      <c r="DH29" s="686"/>
      <c r="DI29" s="686"/>
      <c r="DJ29" s="686"/>
      <c r="DK29" s="686"/>
      <c r="DL29" s="686"/>
      <c r="DM29" s="699"/>
      <c r="DN29" s="685"/>
      <c r="DO29" s="685"/>
      <c r="DP29" s="685"/>
      <c r="DQ29" s="699"/>
      <c r="DR29" s="685"/>
      <c r="DS29" s="685"/>
      <c r="DT29" s="685"/>
      <c r="DU29" s="685"/>
      <c r="DV29" s="685"/>
      <c r="DW29" s="685"/>
      <c r="DX29" s="685"/>
      <c r="DY29" s="685"/>
      <c r="DZ29" s="685"/>
      <c r="EA29" s="685"/>
      <c r="EB29" s="685"/>
      <c r="EC29" s="685"/>
      <c r="ED29" s="685"/>
      <c r="EE29" s="685"/>
      <c r="EF29" s="685"/>
      <c r="EG29" s="699"/>
      <c r="EH29" s="685"/>
      <c r="EI29" s="685"/>
      <c r="EJ29" s="685"/>
      <c r="EK29" s="699"/>
      <c r="EL29" s="685"/>
      <c r="EM29" s="685"/>
      <c r="EN29" s="685"/>
      <c r="EO29" s="685"/>
      <c r="EP29" s="685"/>
    </row>
    <row r="30" spans="1:149">
      <c r="A30" s="699"/>
      <c r="B30" s="685"/>
      <c r="C30" s="685"/>
      <c r="D30" s="686"/>
      <c r="E30" s="686"/>
      <c r="F30" s="698"/>
      <c r="G30" s="686"/>
      <c r="H30" s="686"/>
      <c r="I30" s="698"/>
      <c r="J30" s="699"/>
      <c r="K30" s="686"/>
      <c r="L30" s="698"/>
      <c r="M30" s="686"/>
      <c r="N30" s="686"/>
      <c r="O30" s="685"/>
      <c r="P30" s="686"/>
      <c r="Q30" s="686"/>
      <c r="R30" s="686"/>
      <c r="S30" s="686"/>
      <c r="T30" s="686"/>
      <c r="U30" s="685"/>
      <c r="V30" s="686"/>
      <c r="W30" s="686"/>
      <c r="X30" s="686"/>
      <c r="Y30" s="686"/>
      <c r="Z30" s="686"/>
      <c r="AA30" s="699"/>
      <c r="AB30" s="685"/>
      <c r="AC30" s="686"/>
      <c r="AD30" s="686"/>
      <c r="AE30" s="686"/>
      <c r="AF30" s="686"/>
      <c r="AG30" s="686"/>
      <c r="AH30" s="686"/>
      <c r="AI30" s="685"/>
      <c r="AJ30" s="686"/>
      <c r="AK30" s="686"/>
      <c r="AL30" s="686"/>
      <c r="AM30" s="686"/>
      <c r="AN30" s="686"/>
      <c r="AS30" s="699"/>
      <c r="AT30" s="685"/>
      <c r="AU30" s="686"/>
      <c r="AV30" s="686"/>
      <c r="AW30" s="686"/>
      <c r="AX30" s="686"/>
      <c r="AY30" s="685"/>
      <c r="AZ30" s="686"/>
      <c r="BA30" s="686"/>
      <c r="BB30" s="686"/>
      <c r="BC30" s="686"/>
      <c r="BD30" s="686"/>
      <c r="BE30" s="685"/>
      <c r="BF30" s="686"/>
      <c r="BG30" s="686"/>
      <c r="BH30" s="686"/>
      <c r="BI30" s="686"/>
      <c r="BJ30" s="686"/>
      <c r="BK30" s="699"/>
      <c r="BL30" s="685"/>
      <c r="BM30" s="686"/>
      <c r="BN30" s="686"/>
      <c r="BO30" s="686"/>
      <c r="BP30" s="686"/>
      <c r="BQ30" s="685"/>
      <c r="BR30" s="686"/>
      <c r="BS30" s="686"/>
      <c r="BT30" s="686"/>
      <c r="BU30" s="686"/>
      <c r="BV30" s="686"/>
      <c r="BW30" s="685"/>
      <c r="BX30" s="686"/>
      <c r="BY30" s="686"/>
      <c r="BZ30" s="686"/>
      <c r="CA30" s="686"/>
      <c r="CB30" s="686"/>
      <c r="CC30" s="685"/>
      <c r="CD30" s="685"/>
      <c r="CE30" s="686"/>
      <c r="CF30" s="686"/>
      <c r="CG30" s="686"/>
      <c r="CH30" s="686"/>
      <c r="CI30" s="686"/>
      <c r="CJ30" s="686"/>
      <c r="CK30" s="696"/>
      <c r="CL30" s="696"/>
      <c r="CM30" s="696"/>
      <c r="CN30" s="696"/>
      <c r="CO30" s="696"/>
      <c r="CP30" s="696"/>
      <c r="CQ30" s="696"/>
      <c r="CR30" s="696"/>
      <c r="CS30" s="699"/>
      <c r="CT30" s="686"/>
      <c r="CU30" s="699"/>
      <c r="CV30" s="686"/>
      <c r="CW30" s="686"/>
      <c r="CX30" s="686"/>
      <c r="CY30" s="696"/>
      <c r="CZ30" s="685"/>
      <c r="DA30" s="685"/>
      <c r="DB30" s="685"/>
      <c r="DC30" s="685"/>
      <c r="DD30" s="699"/>
      <c r="DE30" s="686"/>
      <c r="DF30" s="686"/>
      <c r="DG30" s="686"/>
      <c r="DH30" s="686"/>
      <c r="DI30" s="686"/>
      <c r="DJ30" s="686"/>
      <c r="DK30" s="701" t="s">
        <v>454</v>
      </c>
      <c r="DL30" s="686"/>
      <c r="DM30" s="696"/>
      <c r="DN30" s="685"/>
      <c r="DO30" s="685"/>
      <c r="DP30" s="685"/>
      <c r="DQ30" s="696"/>
      <c r="DR30" s="685"/>
      <c r="DS30" s="685"/>
      <c r="DT30" s="685"/>
      <c r="DU30" s="685"/>
      <c r="DV30" s="685"/>
      <c r="DW30" s="685"/>
      <c r="DX30" s="685"/>
      <c r="DY30" s="685"/>
      <c r="DZ30" s="685"/>
      <c r="EA30" s="684" t="s">
        <v>455</v>
      </c>
      <c r="EB30" s="685"/>
      <c r="EC30" s="685"/>
      <c r="ED30" s="685"/>
      <c r="EE30" s="685"/>
      <c r="EF30" s="685"/>
      <c r="EG30" s="696"/>
      <c r="EH30" s="685"/>
      <c r="EI30" s="685"/>
      <c r="EJ30" s="685"/>
      <c r="EK30" s="700">
        <f>DS28+EI28</f>
        <v>8523</v>
      </c>
      <c r="EL30" s="685"/>
      <c r="EM30" s="685"/>
      <c r="EN30" s="699"/>
      <c r="EO30" s="685"/>
      <c r="EP30" s="685"/>
    </row>
    <row r="31" spans="1:149">
      <c r="A31" s="696"/>
      <c r="B31" s="685"/>
      <c r="C31" s="685"/>
      <c r="D31" s="686"/>
      <c r="E31" s="686"/>
      <c r="F31" s="698"/>
      <c r="G31" s="686"/>
      <c r="H31" s="686"/>
      <c r="I31" s="698"/>
      <c r="J31" s="696"/>
      <c r="K31" s="686"/>
      <c r="L31" s="698"/>
      <c r="M31" s="686"/>
      <c r="N31" s="686"/>
      <c r="O31" s="685"/>
      <c r="P31" s="686"/>
      <c r="Q31" s="686"/>
      <c r="R31" s="686"/>
      <c r="S31" s="686"/>
      <c r="T31" s="686"/>
      <c r="U31" s="685"/>
      <c r="V31" s="686"/>
      <c r="W31" s="686"/>
      <c r="X31" s="686"/>
      <c r="Y31" s="686"/>
      <c r="Z31" s="686"/>
      <c r="AA31" s="696"/>
      <c r="AB31" s="685"/>
      <c r="AC31" s="686"/>
      <c r="AD31" s="686"/>
      <c r="AE31" s="686"/>
      <c r="AF31" s="686"/>
      <c r="AG31" s="686"/>
      <c r="AH31" s="686"/>
      <c r="AI31" s="685"/>
      <c r="AJ31" s="686"/>
      <c r="AK31" s="686"/>
      <c r="AL31" s="686"/>
      <c r="AM31" s="686"/>
      <c r="AN31" s="686"/>
      <c r="AS31" s="696"/>
      <c r="AT31" s="685"/>
      <c r="AU31" s="686"/>
      <c r="AV31" s="686"/>
      <c r="AW31" s="686"/>
      <c r="AX31" s="686"/>
      <c r="AY31" s="685"/>
      <c r="AZ31" s="686"/>
      <c r="BA31" s="686"/>
      <c r="BB31" s="686"/>
      <c r="BC31" s="686"/>
      <c r="BD31" s="686"/>
      <c r="BE31" s="685"/>
      <c r="BF31" s="686"/>
      <c r="BG31" s="686"/>
      <c r="BH31" s="686"/>
      <c r="BI31" s="686"/>
      <c r="BJ31" s="686"/>
      <c r="BK31" s="696"/>
      <c r="BL31" s="685"/>
      <c r="BM31" s="686"/>
      <c r="BN31" s="686"/>
      <c r="BO31" s="686"/>
      <c r="BP31" s="686"/>
      <c r="BQ31" s="685"/>
      <c r="BR31" s="686"/>
      <c r="BS31" s="686"/>
      <c r="BT31" s="686"/>
      <c r="BU31" s="686"/>
      <c r="BV31" s="686"/>
      <c r="BW31" s="685"/>
      <c r="BX31" s="686"/>
      <c r="BY31" s="686"/>
      <c r="BZ31" s="686"/>
      <c r="CA31" s="686"/>
      <c r="CB31" s="686"/>
      <c r="CC31" s="685"/>
      <c r="CD31" s="685"/>
      <c r="CE31" s="686"/>
      <c r="CF31" s="686"/>
      <c r="CG31" s="686"/>
      <c r="CH31" s="686"/>
      <c r="CI31" s="686"/>
      <c r="CJ31" s="686"/>
      <c r="CK31" s="685"/>
      <c r="CL31" s="685"/>
      <c r="CM31" s="685"/>
      <c r="CN31" s="685"/>
      <c r="CO31" s="685"/>
      <c r="CP31" s="685"/>
      <c r="CQ31" s="685"/>
      <c r="CR31" s="685"/>
      <c r="CS31" s="696"/>
      <c r="CT31" s="686"/>
      <c r="CU31" s="696"/>
      <c r="CV31" s="686"/>
      <c r="CW31" s="686"/>
      <c r="CX31" s="686"/>
      <c r="CY31" s="685"/>
      <c r="CZ31" s="685"/>
      <c r="DA31" s="685"/>
      <c r="DB31" s="685"/>
      <c r="DC31" s="685"/>
      <c r="DD31" s="696"/>
      <c r="DE31" s="686"/>
      <c r="DF31" s="686"/>
      <c r="DG31" s="686"/>
      <c r="DH31" s="686"/>
      <c r="DI31" s="686"/>
      <c r="DJ31" s="686"/>
      <c r="DK31" s="686"/>
      <c r="DL31" s="686"/>
      <c r="DM31" s="685"/>
      <c r="DN31" s="685"/>
      <c r="DO31" s="685"/>
      <c r="DP31" s="685"/>
      <c r="DQ31" s="685"/>
      <c r="DR31" s="685"/>
      <c r="DS31" s="685"/>
      <c r="DT31" s="685"/>
      <c r="DU31" s="685"/>
      <c r="DV31" s="685"/>
      <c r="DW31" s="685"/>
      <c r="DX31" s="685"/>
      <c r="DY31" s="685"/>
      <c r="DZ31" s="685"/>
      <c r="EA31" s="697"/>
      <c r="EB31" s="685"/>
      <c r="EC31" s="685"/>
      <c r="ED31" s="685"/>
      <c r="EE31" s="685"/>
      <c r="EF31" s="685"/>
      <c r="EG31" s="685"/>
      <c r="EH31" s="685"/>
      <c r="EI31" s="685"/>
      <c r="EJ31" s="685"/>
      <c r="EK31" s="685"/>
      <c r="EL31" s="685"/>
      <c r="EM31" s="685"/>
      <c r="EN31" s="696"/>
      <c r="EO31" s="685"/>
      <c r="EP31" s="685"/>
    </row>
    <row r="32" spans="1:149">
      <c r="AG32" s="684" t="s">
        <v>456</v>
      </c>
      <c r="AN32" s="691">
        <f>AI25+BA25+BS25</f>
        <v>4776</v>
      </c>
      <c r="EA32" s="688" t="s">
        <v>149</v>
      </c>
      <c r="EB32" s="688"/>
      <c r="EC32" s="688"/>
      <c r="ED32" s="685"/>
      <c r="EE32" s="685"/>
      <c r="EF32" s="685"/>
      <c r="EG32" s="685"/>
      <c r="EH32" s="685"/>
      <c r="EI32" s="685"/>
      <c r="EJ32" s="685"/>
      <c r="EK32" s="685"/>
      <c r="EL32" s="685"/>
      <c r="EM32" s="695"/>
      <c r="EN32" s="695"/>
      <c r="EO32" s="685"/>
      <c r="EP32" s="685"/>
      <c r="EQ32" s="685"/>
      <c r="ER32" s="685"/>
      <c r="ES32" s="685"/>
    </row>
    <row r="33" spans="4:149" ht="18.600000000000001">
      <c r="AG33" s="684" t="s">
        <v>457</v>
      </c>
      <c r="AN33" s="691">
        <f>AO25+BG25+BY25</f>
        <v>4284</v>
      </c>
      <c r="EA33" s="694" t="s">
        <v>297</v>
      </c>
      <c r="EB33" s="688"/>
      <c r="EC33" s="688"/>
      <c r="ED33" s="693"/>
      <c r="EE33" s="685"/>
      <c r="EF33" s="685"/>
      <c r="EG33" s="685"/>
      <c r="EH33" s="685"/>
      <c r="EI33" s="685"/>
      <c r="EJ33" s="685"/>
      <c r="EK33" s="685"/>
      <c r="EL33" s="685"/>
      <c r="EM33" s="685"/>
      <c r="EN33" s="688" t="s">
        <v>180</v>
      </c>
      <c r="EO33" s="688"/>
      <c r="EP33" s="692"/>
      <c r="EQ33" s="686"/>
      <c r="ER33" s="686"/>
      <c r="ES33" s="685"/>
    </row>
    <row r="34" spans="4:149" ht="18.600000000000001">
      <c r="AG34" s="684" t="s">
        <v>622</v>
      </c>
      <c r="AN34" s="691">
        <f>AU25+BM25+CE25</f>
        <v>3298</v>
      </c>
      <c r="EA34" s="688" t="s">
        <v>151</v>
      </c>
      <c r="EB34" s="688"/>
      <c r="EC34" s="688"/>
      <c r="ED34" s="685"/>
      <c r="EE34" s="685"/>
      <c r="EF34" s="685"/>
      <c r="EG34" s="685"/>
      <c r="EH34" s="685"/>
      <c r="EI34" s="685"/>
      <c r="EJ34" s="685"/>
      <c r="EK34" s="685"/>
      <c r="EL34" s="685"/>
      <c r="EM34" s="685"/>
      <c r="EN34" s="688" t="s">
        <v>181</v>
      </c>
      <c r="EO34" s="688"/>
      <c r="EP34" s="687"/>
      <c r="EQ34" s="686"/>
      <c r="ER34" s="686"/>
      <c r="ES34" s="685"/>
    </row>
    <row r="35" spans="4:149" ht="18.600000000000001">
      <c r="AG35" s="684" t="s">
        <v>458</v>
      </c>
      <c r="AN35" s="691">
        <f>SUM(AN32:AN34)</f>
        <v>12358</v>
      </c>
      <c r="EA35" s="688"/>
      <c r="EB35" s="688"/>
      <c r="EC35" s="688"/>
      <c r="ED35" s="685"/>
      <c r="EE35" s="685"/>
      <c r="EF35" s="685"/>
      <c r="EG35" s="685"/>
      <c r="EH35" s="685"/>
      <c r="EI35" s="685"/>
      <c r="EJ35" s="685"/>
      <c r="EK35" s="685"/>
      <c r="EL35" s="685"/>
      <c r="EM35" s="685"/>
      <c r="EN35" s="688"/>
      <c r="EO35" s="688"/>
      <c r="EP35" s="687"/>
      <c r="EQ35" s="686"/>
      <c r="ER35" s="686"/>
      <c r="ES35" s="685"/>
    </row>
    <row r="36" spans="4:149" ht="19.2">
      <c r="D36" s="684" t="s">
        <v>164</v>
      </c>
      <c r="EA36" s="690" t="s">
        <v>487</v>
      </c>
      <c r="EB36" s="688"/>
      <c r="EC36" s="688"/>
      <c r="ED36" s="685"/>
      <c r="EE36" s="685"/>
      <c r="EF36" s="685"/>
      <c r="EG36" s="685"/>
      <c r="EH36" s="685"/>
      <c r="EI36" s="685"/>
      <c r="EJ36" s="685"/>
      <c r="EK36" s="685"/>
      <c r="EL36" s="685"/>
      <c r="EM36" s="685"/>
      <c r="EN36" s="668" t="s">
        <v>484</v>
      </c>
      <c r="EO36" s="688"/>
      <c r="EP36" s="689"/>
      <c r="EQ36" s="686"/>
      <c r="ER36" s="686"/>
      <c r="ES36" s="685"/>
    </row>
    <row r="37" spans="4:149" ht="18.600000000000001">
      <c r="EA37" s="665" t="s">
        <v>489</v>
      </c>
      <c r="EB37" s="688"/>
      <c r="EC37" s="688"/>
      <c r="ED37" s="685"/>
      <c r="EE37" s="685"/>
      <c r="EF37" s="685"/>
      <c r="EG37" s="685"/>
      <c r="EH37" s="685"/>
      <c r="EI37" s="685"/>
      <c r="EJ37" s="685"/>
      <c r="EK37" s="685"/>
      <c r="EL37" s="685"/>
      <c r="EM37" s="685"/>
      <c r="EN37" s="688"/>
      <c r="EO37" s="688"/>
      <c r="EP37" s="687"/>
      <c r="EQ37" s="686"/>
      <c r="ER37" s="686"/>
      <c r="ES37" s="685"/>
    </row>
  </sheetData>
  <mergeCells count="57">
    <mergeCell ref="EA5:EP5"/>
    <mergeCell ref="DC6:DC8"/>
    <mergeCell ref="DD6:DE7"/>
    <mergeCell ref="DF6:DJ6"/>
    <mergeCell ref="EA6:EP6"/>
    <mergeCell ref="DK6:DZ6"/>
    <mergeCell ref="DF5:DJ5"/>
    <mergeCell ref="DK5:DZ5"/>
    <mergeCell ref="DI7:DJ7"/>
    <mergeCell ref="CW6:CX7"/>
    <mergeCell ref="DA7:DA8"/>
    <mergeCell ref="AE7:AJ7"/>
    <mergeCell ref="AQ7:AV7"/>
    <mergeCell ref="S5:X6"/>
    <mergeCell ref="S7:X7"/>
    <mergeCell ref="CG6:CK6"/>
    <mergeCell ref="BI7:BN7"/>
    <mergeCell ref="BU7:BZ7"/>
    <mergeCell ref="CA7:CF7"/>
    <mergeCell ref="CG5:CK5"/>
    <mergeCell ref="CL5:CL8"/>
    <mergeCell ref="CY5:DE5"/>
    <mergeCell ref="CS5:CX5"/>
    <mergeCell ref="CM5:CR5"/>
    <mergeCell ref="CM6:CM8"/>
    <mergeCell ref="A1:B1"/>
    <mergeCell ref="Y7:AD7"/>
    <mergeCell ref="A5:A8"/>
    <mergeCell ref="B5:B8"/>
    <mergeCell ref="C5:C8"/>
    <mergeCell ref="A2:B2"/>
    <mergeCell ref="M7:R7"/>
    <mergeCell ref="G5:I7"/>
    <mergeCell ref="M5:R6"/>
    <mergeCell ref="DA6:DB6"/>
    <mergeCell ref="CZ7:CZ8"/>
    <mergeCell ref="CN6:CR6"/>
    <mergeCell ref="A27:B27"/>
    <mergeCell ref="AQ5:AV6"/>
    <mergeCell ref="CY7:CY8"/>
    <mergeCell ref="CY6:CZ6"/>
    <mergeCell ref="DB7:DB8"/>
    <mergeCell ref="CA5:CF6"/>
    <mergeCell ref="BO7:BT7"/>
    <mergeCell ref="AW5:BH6"/>
    <mergeCell ref="BI5:BN6"/>
    <mergeCell ref="CU6:CV7"/>
    <mergeCell ref="D5:F7"/>
    <mergeCell ref="Y5:AD6"/>
    <mergeCell ref="J5:L7"/>
    <mergeCell ref="CS6:CT7"/>
    <mergeCell ref="A25:B25"/>
    <mergeCell ref="AW7:BB7"/>
    <mergeCell ref="BO5:BZ6"/>
    <mergeCell ref="BC7:BH7"/>
    <mergeCell ref="AE5:AP6"/>
    <mergeCell ref="AK7:AP7"/>
  </mergeCells>
  <pageMargins left="0.70866141732283472" right="0.70866141732283472" top="1.1811023622047245" bottom="0.74803149606299213" header="0.31496062992125984" footer="0.31496062992125984"/>
  <pageSetup paperSize="5" scale="39"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40"/>
  <sheetViews>
    <sheetView topLeftCell="X8" zoomScale="60" zoomScaleNormal="60" workbookViewId="0">
      <pane ySplit="1296" topLeftCell="A13" activePane="bottomLeft"/>
      <selection activeCell="W9" sqref="W9:W10"/>
      <selection pane="bottomLeft" activeCell="AR20" sqref="AR20"/>
    </sheetView>
  </sheetViews>
  <sheetFormatPr defaultColWidth="9" defaultRowHeight="15.6"/>
  <cols>
    <col min="1" max="1" width="2.44140625" style="665" customWidth="1"/>
    <col min="2" max="2" width="4.109375" style="665" customWidth="1"/>
    <col min="3" max="3" width="27.109375" style="665" customWidth="1"/>
    <col min="4" max="4" width="12.33203125" style="665" customWidth="1"/>
    <col min="5" max="6" width="11.109375" style="665" customWidth="1"/>
    <col min="7" max="7" width="11.5546875" style="665" customWidth="1"/>
    <col min="8" max="8" width="12.109375" style="665" customWidth="1"/>
    <col min="9" max="9" width="7.44140625" style="665" customWidth="1"/>
    <col min="10" max="10" width="10.109375" style="665" customWidth="1"/>
    <col min="11" max="11" width="13.6640625" style="665" customWidth="1"/>
    <col min="12" max="12" width="16.5546875" style="665" customWidth="1"/>
    <col min="13" max="13" width="22.44140625" style="665" customWidth="1"/>
    <col min="14" max="14" width="24.44140625" style="665" customWidth="1"/>
    <col min="15" max="15" width="50.109375" style="665" customWidth="1"/>
    <col min="16" max="17" width="15" style="665" customWidth="1"/>
    <col min="18" max="18" width="9" style="665"/>
    <col min="19" max="19" width="14.33203125" style="665" customWidth="1"/>
    <col min="20" max="20" width="10.6640625" style="665" customWidth="1"/>
    <col min="21" max="21" width="9" style="665"/>
    <col min="22" max="22" width="9.44140625" style="665" customWidth="1"/>
    <col min="23" max="23" width="17" style="665" customWidth="1"/>
    <col min="24" max="24" width="19" style="665" customWidth="1"/>
    <col min="25" max="25" width="24.44140625" style="665" customWidth="1"/>
    <col min="26" max="26" width="25.5546875" style="665" customWidth="1"/>
    <col min="27" max="27" width="56.88671875" style="665" customWidth="1"/>
    <col min="28" max="31" width="9" style="665"/>
    <col min="32" max="32" width="2.6640625" style="665" customWidth="1"/>
    <col min="33" max="37" width="9.109375" style="665" hidden="1" customWidth="1"/>
    <col min="38" max="256" width="9" style="665"/>
    <col min="257" max="257" width="2.44140625" style="665" customWidth="1"/>
    <col min="258" max="258" width="4.109375" style="665" customWidth="1"/>
    <col min="259" max="259" width="27.109375" style="665" customWidth="1"/>
    <col min="260" max="260" width="11" style="665" customWidth="1"/>
    <col min="261" max="262" width="11.109375" style="665" customWidth="1"/>
    <col min="263" max="263" width="11.5546875" style="665" customWidth="1"/>
    <col min="264" max="264" width="12.109375" style="665" customWidth="1"/>
    <col min="265" max="265" width="4.88671875" style="665" customWidth="1"/>
    <col min="266" max="266" width="10.109375" style="665" customWidth="1"/>
    <col min="267" max="267" width="10" style="665" customWidth="1"/>
    <col min="268" max="268" width="11.44140625" style="665" customWidth="1"/>
    <col min="269" max="269" width="14.44140625" style="665" customWidth="1"/>
    <col min="270" max="270" width="15.5546875" style="665" customWidth="1"/>
    <col min="271" max="271" width="24.33203125" style="665" customWidth="1"/>
    <col min="272" max="273" width="15" style="665" customWidth="1"/>
    <col min="274" max="274" width="9" style="665"/>
    <col min="275" max="275" width="10.44140625" style="665" customWidth="1"/>
    <col min="276" max="276" width="10.6640625" style="665" customWidth="1"/>
    <col min="277" max="277" width="9" style="665"/>
    <col min="278" max="278" width="11.88671875" style="665" customWidth="1"/>
    <col min="279" max="279" width="10.109375" style="665" customWidth="1"/>
    <col min="280" max="280" width="12.33203125" style="665" customWidth="1"/>
    <col min="281" max="281" width="15.6640625" style="665" customWidth="1"/>
    <col min="282" max="282" width="16.5546875" style="665" customWidth="1"/>
    <col min="283" max="283" width="30.44140625" style="665" customWidth="1"/>
    <col min="284" max="512" width="9" style="665"/>
    <col min="513" max="513" width="2.44140625" style="665" customWidth="1"/>
    <col min="514" max="514" width="4.109375" style="665" customWidth="1"/>
    <col min="515" max="515" width="27.109375" style="665" customWidth="1"/>
    <col min="516" max="516" width="11" style="665" customWidth="1"/>
    <col min="517" max="518" width="11.109375" style="665" customWidth="1"/>
    <col min="519" max="519" width="11.5546875" style="665" customWidth="1"/>
    <col min="520" max="520" width="12.109375" style="665" customWidth="1"/>
    <col min="521" max="521" width="4.88671875" style="665" customWidth="1"/>
    <col min="522" max="522" width="10.109375" style="665" customWidth="1"/>
    <col min="523" max="523" width="10" style="665" customWidth="1"/>
    <col min="524" max="524" width="11.44140625" style="665" customWidth="1"/>
    <col min="525" max="525" width="14.44140625" style="665" customWidth="1"/>
    <col min="526" max="526" width="15.5546875" style="665" customWidth="1"/>
    <col min="527" max="527" width="24.33203125" style="665" customWidth="1"/>
    <col min="528" max="529" width="15" style="665" customWidth="1"/>
    <col min="530" max="530" width="9" style="665"/>
    <col min="531" max="531" width="10.44140625" style="665" customWidth="1"/>
    <col min="532" max="532" width="10.6640625" style="665" customWidth="1"/>
    <col min="533" max="533" width="9" style="665"/>
    <col min="534" max="534" width="11.88671875" style="665" customWidth="1"/>
    <col min="535" max="535" width="10.109375" style="665" customWidth="1"/>
    <col min="536" max="536" width="12.33203125" style="665" customWidth="1"/>
    <col min="537" max="537" width="15.6640625" style="665" customWidth="1"/>
    <col min="538" max="538" width="16.5546875" style="665" customWidth="1"/>
    <col min="539" max="539" width="30.44140625" style="665" customWidth="1"/>
    <col min="540" max="768" width="9" style="665"/>
    <col min="769" max="769" width="2.44140625" style="665" customWidth="1"/>
    <col min="770" max="770" width="4.109375" style="665" customWidth="1"/>
    <col min="771" max="771" width="27.109375" style="665" customWidth="1"/>
    <col min="772" max="772" width="11" style="665" customWidth="1"/>
    <col min="773" max="774" width="11.109375" style="665" customWidth="1"/>
    <col min="775" max="775" width="11.5546875" style="665" customWidth="1"/>
    <col min="776" max="776" width="12.109375" style="665" customWidth="1"/>
    <col min="777" max="777" width="4.88671875" style="665" customWidth="1"/>
    <col min="778" max="778" width="10.109375" style="665" customWidth="1"/>
    <col min="779" max="779" width="10" style="665" customWidth="1"/>
    <col min="780" max="780" width="11.44140625" style="665" customWidth="1"/>
    <col min="781" max="781" width="14.44140625" style="665" customWidth="1"/>
    <col min="782" max="782" width="15.5546875" style="665" customWidth="1"/>
    <col min="783" max="783" width="24.33203125" style="665" customWidth="1"/>
    <col min="784" max="785" width="15" style="665" customWidth="1"/>
    <col min="786" max="786" width="9" style="665"/>
    <col min="787" max="787" width="10.44140625" style="665" customWidth="1"/>
    <col min="788" max="788" width="10.6640625" style="665" customWidth="1"/>
    <col min="789" max="789" width="9" style="665"/>
    <col min="790" max="790" width="11.88671875" style="665" customWidth="1"/>
    <col min="791" max="791" width="10.109375" style="665" customWidth="1"/>
    <col min="792" max="792" width="12.33203125" style="665" customWidth="1"/>
    <col min="793" max="793" width="15.6640625" style="665" customWidth="1"/>
    <col min="794" max="794" width="16.5546875" style="665" customWidth="1"/>
    <col min="795" max="795" width="30.44140625" style="665" customWidth="1"/>
    <col min="796" max="1024" width="9" style="665"/>
    <col min="1025" max="1025" width="2.44140625" style="665" customWidth="1"/>
    <col min="1026" max="1026" width="4.109375" style="665" customWidth="1"/>
    <col min="1027" max="1027" width="27.109375" style="665" customWidth="1"/>
    <col min="1028" max="1028" width="11" style="665" customWidth="1"/>
    <col min="1029" max="1030" width="11.109375" style="665" customWidth="1"/>
    <col min="1031" max="1031" width="11.5546875" style="665" customWidth="1"/>
    <col min="1032" max="1032" width="12.109375" style="665" customWidth="1"/>
    <col min="1033" max="1033" width="4.88671875" style="665" customWidth="1"/>
    <col min="1034" max="1034" width="10.109375" style="665" customWidth="1"/>
    <col min="1035" max="1035" width="10" style="665" customWidth="1"/>
    <col min="1036" max="1036" width="11.44140625" style="665" customWidth="1"/>
    <col min="1037" max="1037" width="14.44140625" style="665" customWidth="1"/>
    <col min="1038" max="1038" width="15.5546875" style="665" customWidth="1"/>
    <col min="1039" max="1039" width="24.33203125" style="665" customWidth="1"/>
    <col min="1040" max="1041" width="15" style="665" customWidth="1"/>
    <col min="1042" max="1042" width="9" style="665"/>
    <col min="1043" max="1043" width="10.44140625" style="665" customWidth="1"/>
    <col min="1044" max="1044" width="10.6640625" style="665" customWidth="1"/>
    <col min="1045" max="1045" width="9" style="665"/>
    <col min="1046" max="1046" width="11.88671875" style="665" customWidth="1"/>
    <col min="1047" max="1047" width="10.109375" style="665" customWidth="1"/>
    <col min="1048" max="1048" width="12.33203125" style="665" customWidth="1"/>
    <col min="1049" max="1049" width="15.6640625" style="665" customWidth="1"/>
    <col min="1050" max="1050" width="16.5546875" style="665" customWidth="1"/>
    <col min="1051" max="1051" width="30.44140625" style="665" customWidth="1"/>
    <col min="1052" max="1280" width="9" style="665"/>
    <col min="1281" max="1281" width="2.44140625" style="665" customWidth="1"/>
    <col min="1282" max="1282" width="4.109375" style="665" customWidth="1"/>
    <col min="1283" max="1283" width="27.109375" style="665" customWidth="1"/>
    <col min="1284" max="1284" width="11" style="665" customWidth="1"/>
    <col min="1285" max="1286" width="11.109375" style="665" customWidth="1"/>
    <col min="1287" max="1287" width="11.5546875" style="665" customWidth="1"/>
    <col min="1288" max="1288" width="12.109375" style="665" customWidth="1"/>
    <col min="1289" max="1289" width="4.88671875" style="665" customWidth="1"/>
    <col min="1290" max="1290" width="10.109375" style="665" customWidth="1"/>
    <col min="1291" max="1291" width="10" style="665" customWidth="1"/>
    <col min="1292" max="1292" width="11.44140625" style="665" customWidth="1"/>
    <col min="1293" max="1293" width="14.44140625" style="665" customWidth="1"/>
    <col min="1294" max="1294" width="15.5546875" style="665" customWidth="1"/>
    <col min="1295" max="1295" width="24.33203125" style="665" customWidth="1"/>
    <col min="1296" max="1297" width="15" style="665" customWidth="1"/>
    <col min="1298" max="1298" width="9" style="665"/>
    <col min="1299" max="1299" width="10.44140625" style="665" customWidth="1"/>
    <col min="1300" max="1300" width="10.6640625" style="665" customWidth="1"/>
    <col min="1301" max="1301" width="9" style="665"/>
    <col min="1302" max="1302" width="11.88671875" style="665" customWidth="1"/>
    <col min="1303" max="1303" width="10.109375" style="665" customWidth="1"/>
    <col min="1304" max="1304" width="12.33203125" style="665" customWidth="1"/>
    <col min="1305" max="1305" width="15.6640625" style="665" customWidth="1"/>
    <col min="1306" max="1306" width="16.5546875" style="665" customWidth="1"/>
    <col min="1307" max="1307" width="30.44140625" style="665" customWidth="1"/>
    <col min="1308" max="1536" width="9" style="665"/>
    <col min="1537" max="1537" width="2.44140625" style="665" customWidth="1"/>
    <col min="1538" max="1538" width="4.109375" style="665" customWidth="1"/>
    <col min="1539" max="1539" width="27.109375" style="665" customWidth="1"/>
    <col min="1540" max="1540" width="11" style="665" customWidth="1"/>
    <col min="1541" max="1542" width="11.109375" style="665" customWidth="1"/>
    <col min="1543" max="1543" width="11.5546875" style="665" customWidth="1"/>
    <col min="1544" max="1544" width="12.109375" style="665" customWidth="1"/>
    <col min="1545" max="1545" width="4.88671875" style="665" customWidth="1"/>
    <col min="1546" max="1546" width="10.109375" style="665" customWidth="1"/>
    <col min="1547" max="1547" width="10" style="665" customWidth="1"/>
    <col min="1548" max="1548" width="11.44140625" style="665" customWidth="1"/>
    <col min="1549" max="1549" width="14.44140625" style="665" customWidth="1"/>
    <col min="1550" max="1550" width="15.5546875" style="665" customWidth="1"/>
    <col min="1551" max="1551" width="24.33203125" style="665" customWidth="1"/>
    <col min="1552" max="1553" width="15" style="665" customWidth="1"/>
    <col min="1554" max="1554" width="9" style="665"/>
    <col min="1555" max="1555" width="10.44140625" style="665" customWidth="1"/>
    <col min="1556" max="1556" width="10.6640625" style="665" customWidth="1"/>
    <col min="1557" max="1557" width="9" style="665"/>
    <col min="1558" max="1558" width="11.88671875" style="665" customWidth="1"/>
    <col min="1559" max="1559" width="10.109375" style="665" customWidth="1"/>
    <col min="1560" max="1560" width="12.33203125" style="665" customWidth="1"/>
    <col min="1561" max="1561" width="15.6640625" style="665" customWidth="1"/>
    <col min="1562" max="1562" width="16.5546875" style="665" customWidth="1"/>
    <col min="1563" max="1563" width="30.44140625" style="665" customWidth="1"/>
    <col min="1564" max="1792" width="9" style="665"/>
    <col min="1793" max="1793" width="2.44140625" style="665" customWidth="1"/>
    <col min="1794" max="1794" width="4.109375" style="665" customWidth="1"/>
    <col min="1795" max="1795" width="27.109375" style="665" customWidth="1"/>
    <col min="1796" max="1796" width="11" style="665" customWidth="1"/>
    <col min="1797" max="1798" width="11.109375" style="665" customWidth="1"/>
    <col min="1799" max="1799" width="11.5546875" style="665" customWidth="1"/>
    <col min="1800" max="1800" width="12.109375" style="665" customWidth="1"/>
    <col min="1801" max="1801" width="4.88671875" style="665" customWidth="1"/>
    <col min="1802" max="1802" width="10.109375" style="665" customWidth="1"/>
    <col min="1803" max="1803" width="10" style="665" customWidth="1"/>
    <col min="1804" max="1804" width="11.44140625" style="665" customWidth="1"/>
    <col min="1805" max="1805" width="14.44140625" style="665" customWidth="1"/>
    <col min="1806" max="1806" width="15.5546875" style="665" customWidth="1"/>
    <col min="1807" max="1807" width="24.33203125" style="665" customWidth="1"/>
    <col min="1808" max="1809" width="15" style="665" customWidth="1"/>
    <col min="1810" max="1810" width="9" style="665"/>
    <col min="1811" max="1811" width="10.44140625" style="665" customWidth="1"/>
    <col min="1812" max="1812" width="10.6640625" style="665" customWidth="1"/>
    <col min="1813" max="1813" width="9" style="665"/>
    <col min="1814" max="1814" width="11.88671875" style="665" customWidth="1"/>
    <col min="1815" max="1815" width="10.109375" style="665" customWidth="1"/>
    <col min="1816" max="1816" width="12.33203125" style="665" customWidth="1"/>
    <col min="1817" max="1817" width="15.6640625" style="665" customWidth="1"/>
    <col min="1818" max="1818" width="16.5546875" style="665" customWidth="1"/>
    <col min="1819" max="1819" width="30.44140625" style="665" customWidth="1"/>
    <col min="1820" max="2048" width="9" style="665"/>
    <col min="2049" max="2049" width="2.44140625" style="665" customWidth="1"/>
    <col min="2050" max="2050" width="4.109375" style="665" customWidth="1"/>
    <col min="2051" max="2051" width="27.109375" style="665" customWidth="1"/>
    <col min="2052" max="2052" width="11" style="665" customWidth="1"/>
    <col min="2053" max="2054" width="11.109375" style="665" customWidth="1"/>
    <col min="2055" max="2055" width="11.5546875" style="665" customWidth="1"/>
    <col min="2056" max="2056" width="12.109375" style="665" customWidth="1"/>
    <col min="2057" max="2057" width="4.88671875" style="665" customWidth="1"/>
    <col min="2058" max="2058" width="10.109375" style="665" customWidth="1"/>
    <col min="2059" max="2059" width="10" style="665" customWidth="1"/>
    <col min="2060" max="2060" width="11.44140625" style="665" customWidth="1"/>
    <col min="2061" max="2061" width="14.44140625" style="665" customWidth="1"/>
    <col min="2062" max="2062" width="15.5546875" style="665" customWidth="1"/>
    <col min="2063" max="2063" width="24.33203125" style="665" customWidth="1"/>
    <col min="2064" max="2065" width="15" style="665" customWidth="1"/>
    <col min="2066" max="2066" width="9" style="665"/>
    <col min="2067" max="2067" width="10.44140625" style="665" customWidth="1"/>
    <col min="2068" max="2068" width="10.6640625" style="665" customWidth="1"/>
    <col min="2069" max="2069" width="9" style="665"/>
    <col min="2070" max="2070" width="11.88671875" style="665" customWidth="1"/>
    <col min="2071" max="2071" width="10.109375" style="665" customWidth="1"/>
    <col min="2072" max="2072" width="12.33203125" style="665" customWidth="1"/>
    <col min="2073" max="2073" width="15.6640625" style="665" customWidth="1"/>
    <col min="2074" max="2074" width="16.5546875" style="665" customWidth="1"/>
    <col min="2075" max="2075" width="30.44140625" style="665" customWidth="1"/>
    <col min="2076" max="2304" width="9" style="665"/>
    <col min="2305" max="2305" width="2.44140625" style="665" customWidth="1"/>
    <col min="2306" max="2306" width="4.109375" style="665" customWidth="1"/>
    <col min="2307" max="2307" width="27.109375" style="665" customWidth="1"/>
    <col min="2308" max="2308" width="11" style="665" customWidth="1"/>
    <col min="2309" max="2310" width="11.109375" style="665" customWidth="1"/>
    <col min="2311" max="2311" width="11.5546875" style="665" customWidth="1"/>
    <col min="2312" max="2312" width="12.109375" style="665" customWidth="1"/>
    <col min="2313" max="2313" width="4.88671875" style="665" customWidth="1"/>
    <col min="2314" max="2314" width="10.109375" style="665" customWidth="1"/>
    <col min="2315" max="2315" width="10" style="665" customWidth="1"/>
    <col min="2316" max="2316" width="11.44140625" style="665" customWidth="1"/>
    <col min="2317" max="2317" width="14.44140625" style="665" customWidth="1"/>
    <col min="2318" max="2318" width="15.5546875" style="665" customWidth="1"/>
    <col min="2319" max="2319" width="24.33203125" style="665" customWidth="1"/>
    <col min="2320" max="2321" width="15" style="665" customWidth="1"/>
    <col min="2322" max="2322" width="9" style="665"/>
    <col min="2323" max="2323" width="10.44140625" style="665" customWidth="1"/>
    <col min="2324" max="2324" width="10.6640625" style="665" customWidth="1"/>
    <col min="2325" max="2325" width="9" style="665"/>
    <col min="2326" max="2326" width="11.88671875" style="665" customWidth="1"/>
    <col min="2327" max="2327" width="10.109375" style="665" customWidth="1"/>
    <col min="2328" max="2328" width="12.33203125" style="665" customWidth="1"/>
    <col min="2329" max="2329" width="15.6640625" style="665" customWidth="1"/>
    <col min="2330" max="2330" width="16.5546875" style="665" customWidth="1"/>
    <col min="2331" max="2331" width="30.44140625" style="665" customWidth="1"/>
    <col min="2332" max="2560" width="9" style="665"/>
    <col min="2561" max="2561" width="2.44140625" style="665" customWidth="1"/>
    <col min="2562" max="2562" width="4.109375" style="665" customWidth="1"/>
    <col min="2563" max="2563" width="27.109375" style="665" customWidth="1"/>
    <col min="2564" max="2564" width="11" style="665" customWidth="1"/>
    <col min="2565" max="2566" width="11.109375" style="665" customWidth="1"/>
    <col min="2567" max="2567" width="11.5546875" style="665" customWidth="1"/>
    <col min="2568" max="2568" width="12.109375" style="665" customWidth="1"/>
    <col min="2569" max="2569" width="4.88671875" style="665" customWidth="1"/>
    <col min="2570" max="2570" width="10.109375" style="665" customWidth="1"/>
    <col min="2571" max="2571" width="10" style="665" customWidth="1"/>
    <col min="2572" max="2572" width="11.44140625" style="665" customWidth="1"/>
    <col min="2573" max="2573" width="14.44140625" style="665" customWidth="1"/>
    <col min="2574" max="2574" width="15.5546875" style="665" customWidth="1"/>
    <col min="2575" max="2575" width="24.33203125" style="665" customWidth="1"/>
    <col min="2576" max="2577" width="15" style="665" customWidth="1"/>
    <col min="2578" max="2578" width="9" style="665"/>
    <col min="2579" max="2579" width="10.44140625" style="665" customWidth="1"/>
    <col min="2580" max="2580" width="10.6640625" style="665" customWidth="1"/>
    <col min="2581" max="2581" width="9" style="665"/>
    <col min="2582" max="2582" width="11.88671875" style="665" customWidth="1"/>
    <col min="2583" max="2583" width="10.109375" style="665" customWidth="1"/>
    <col min="2584" max="2584" width="12.33203125" style="665" customWidth="1"/>
    <col min="2585" max="2585" width="15.6640625" style="665" customWidth="1"/>
    <col min="2586" max="2586" width="16.5546875" style="665" customWidth="1"/>
    <col min="2587" max="2587" width="30.44140625" style="665" customWidth="1"/>
    <col min="2588" max="2816" width="9" style="665"/>
    <col min="2817" max="2817" width="2.44140625" style="665" customWidth="1"/>
    <col min="2818" max="2818" width="4.109375" style="665" customWidth="1"/>
    <col min="2819" max="2819" width="27.109375" style="665" customWidth="1"/>
    <col min="2820" max="2820" width="11" style="665" customWidth="1"/>
    <col min="2821" max="2822" width="11.109375" style="665" customWidth="1"/>
    <col min="2823" max="2823" width="11.5546875" style="665" customWidth="1"/>
    <col min="2824" max="2824" width="12.109375" style="665" customWidth="1"/>
    <col min="2825" max="2825" width="4.88671875" style="665" customWidth="1"/>
    <col min="2826" max="2826" width="10.109375" style="665" customWidth="1"/>
    <col min="2827" max="2827" width="10" style="665" customWidth="1"/>
    <col min="2828" max="2828" width="11.44140625" style="665" customWidth="1"/>
    <col min="2829" max="2829" width="14.44140625" style="665" customWidth="1"/>
    <col min="2830" max="2830" width="15.5546875" style="665" customWidth="1"/>
    <col min="2831" max="2831" width="24.33203125" style="665" customWidth="1"/>
    <col min="2832" max="2833" width="15" style="665" customWidth="1"/>
    <col min="2834" max="2834" width="9" style="665"/>
    <col min="2835" max="2835" width="10.44140625" style="665" customWidth="1"/>
    <col min="2836" max="2836" width="10.6640625" style="665" customWidth="1"/>
    <col min="2837" max="2837" width="9" style="665"/>
    <col min="2838" max="2838" width="11.88671875" style="665" customWidth="1"/>
    <col min="2839" max="2839" width="10.109375" style="665" customWidth="1"/>
    <col min="2840" max="2840" width="12.33203125" style="665" customWidth="1"/>
    <col min="2841" max="2841" width="15.6640625" style="665" customWidth="1"/>
    <col min="2842" max="2842" width="16.5546875" style="665" customWidth="1"/>
    <col min="2843" max="2843" width="30.44140625" style="665" customWidth="1"/>
    <col min="2844" max="3072" width="9" style="665"/>
    <col min="3073" max="3073" width="2.44140625" style="665" customWidth="1"/>
    <col min="3074" max="3074" width="4.109375" style="665" customWidth="1"/>
    <col min="3075" max="3075" width="27.109375" style="665" customWidth="1"/>
    <col min="3076" max="3076" width="11" style="665" customWidth="1"/>
    <col min="3077" max="3078" width="11.109375" style="665" customWidth="1"/>
    <col min="3079" max="3079" width="11.5546875" style="665" customWidth="1"/>
    <col min="3080" max="3080" width="12.109375" style="665" customWidth="1"/>
    <col min="3081" max="3081" width="4.88671875" style="665" customWidth="1"/>
    <col min="3082" max="3082" width="10.109375" style="665" customWidth="1"/>
    <col min="3083" max="3083" width="10" style="665" customWidth="1"/>
    <col min="3084" max="3084" width="11.44140625" style="665" customWidth="1"/>
    <col min="3085" max="3085" width="14.44140625" style="665" customWidth="1"/>
    <col min="3086" max="3086" width="15.5546875" style="665" customWidth="1"/>
    <col min="3087" max="3087" width="24.33203125" style="665" customWidth="1"/>
    <col min="3088" max="3089" width="15" style="665" customWidth="1"/>
    <col min="3090" max="3090" width="9" style="665"/>
    <col min="3091" max="3091" width="10.44140625" style="665" customWidth="1"/>
    <col min="3092" max="3092" width="10.6640625" style="665" customWidth="1"/>
    <col min="3093" max="3093" width="9" style="665"/>
    <col min="3094" max="3094" width="11.88671875" style="665" customWidth="1"/>
    <col min="3095" max="3095" width="10.109375" style="665" customWidth="1"/>
    <col min="3096" max="3096" width="12.33203125" style="665" customWidth="1"/>
    <col min="3097" max="3097" width="15.6640625" style="665" customWidth="1"/>
    <col min="3098" max="3098" width="16.5546875" style="665" customWidth="1"/>
    <col min="3099" max="3099" width="30.44140625" style="665" customWidth="1"/>
    <col min="3100" max="3328" width="9" style="665"/>
    <col min="3329" max="3329" width="2.44140625" style="665" customWidth="1"/>
    <col min="3330" max="3330" width="4.109375" style="665" customWidth="1"/>
    <col min="3331" max="3331" width="27.109375" style="665" customWidth="1"/>
    <col min="3332" max="3332" width="11" style="665" customWidth="1"/>
    <col min="3333" max="3334" width="11.109375" style="665" customWidth="1"/>
    <col min="3335" max="3335" width="11.5546875" style="665" customWidth="1"/>
    <col min="3336" max="3336" width="12.109375" style="665" customWidth="1"/>
    <col min="3337" max="3337" width="4.88671875" style="665" customWidth="1"/>
    <col min="3338" max="3338" width="10.109375" style="665" customWidth="1"/>
    <col min="3339" max="3339" width="10" style="665" customWidth="1"/>
    <col min="3340" max="3340" width="11.44140625" style="665" customWidth="1"/>
    <col min="3341" max="3341" width="14.44140625" style="665" customWidth="1"/>
    <col min="3342" max="3342" width="15.5546875" style="665" customWidth="1"/>
    <col min="3343" max="3343" width="24.33203125" style="665" customWidth="1"/>
    <col min="3344" max="3345" width="15" style="665" customWidth="1"/>
    <col min="3346" max="3346" width="9" style="665"/>
    <col min="3347" max="3347" width="10.44140625" style="665" customWidth="1"/>
    <col min="3348" max="3348" width="10.6640625" style="665" customWidth="1"/>
    <col min="3349" max="3349" width="9" style="665"/>
    <col min="3350" max="3350" width="11.88671875" style="665" customWidth="1"/>
    <col min="3351" max="3351" width="10.109375" style="665" customWidth="1"/>
    <col min="3352" max="3352" width="12.33203125" style="665" customWidth="1"/>
    <col min="3353" max="3353" width="15.6640625" style="665" customWidth="1"/>
    <col min="3354" max="3354" width="16.5546875" style="665" customWidth="1"/>
    <col min="3355" max="3355" width="30.44140625" style="665" customWidth="1"/>
    <col min="3356" max="3584" width="9" style="665"/>
    <col min="3585" max="3585" width="2.44140625" style="665" customWidth="1"/>
    <col min="3586" max="3586" width="4.109375" style="665" customWidth="1"/>
    <col min="3587" max="3587" width="27.109375" style="665" customWidth="1"/>
    <col min="3588" max="3588" width="11" style="665" customWidth="1"/>
    <col min="3589" max="3590" width="11.109375" style="665" customWidth="1"/>
    <col min="3591" max="3591" width="11.5546875" style="665" customWidth="1"/>
    <col min="3592" max="3592" width="12.109375" style="665" customWidth="1"/>
    <col min="3593" max="3593" width="4.88671875" style="665" customWidth="1"/>
    <col min="3594" max="3594" width="10.109375" style="665" customWidth="1"/>
    <col min="3595" max="3595" width="10" style="665" customWidth="1"/>
    <col min="3596" max="3596" width="11.44140625" style="665" customWidth="1"/>
    <col min="3597" max="3597" width="14.44140625" style="665" customWidth="1"/>
    <col min="3598" max="3598" width="15.5546875" style="665" customWidth="1"/>
    <col min="3599" max="3599" width="24.33203125" style="665" customWidth="1"/>
    <col min="3600" max="3601" width="15" style="665" customWidth="1"/>
    <col min="3602" max="3602" width="9" style="665"/>
    <col min="3603" max="3603" width="10.44140625" style="665" customWidth="1"/>
    <col min="3604" max="3604" width="10.6640625" style="665" customWidth="1"/>
    <col min="3605" max="3605" width="9" style="665"/>
    <col min="3606" max="3606" width="11.88671875" style="665" customWidth="1"/>
    <col min="3607" max="3607" width="10.109375" style="665" customWidth="1"/>
    <col min="3608" max="3608" width="12.33203125" style="665" customWidth="1"/>
    <col min="3609" max="3609" width="15.6640625" style="665" customWidth="1"/>
    <col min="3610" max="3610" width="16.5546875" style="665" customWidth="1"/>
    <col min="3611" max="3611" width="30.44140625" style="665" customWidth="1"/>
    <col min="3612" max="3840" width="9" style="665"/>
    <col min="3841" max="3841" width="2.44140625" style="665" customWidth="1"/>
    <col min="3842" max="3842" width="4.109375" style="665" customWidth="1"/>
    <col min="3843" max="3843" width="27.109375" style="665" customWidth="1"/>
    <col min="3844" max="3844" width="11" style="665" customWidth="1"/>
    <col min="3845" max="3846" width="11.109375" style="665" customWidth="1"/>
    <col min="3847" max="3847" width="11.5546875" style="665" customWidth="1"/>
    <col min="3848" max="3848" width="12.109375" style="665" customWidth="1"/>
    <col min="3849" max="3849" width="4.88671875" style="665" customWidth="1"/>
    <col min="3850" max="3850" width="10.109375" style="665" customWidth="1"/>
    <col min="3851" max="3851" width="10" style="665" customWidth="1"/>
    <col min="3852" max="3852" width="11.44140625" style="665" customWidth="1"/>
    <col min="3853" max="3853" width="14.44140625" style="665" customWidth="1"/>
    <col min="3854" max="3854" width="15.5546875" style="665" customWidth="1"/>
    <col min="3855" max="3855" width="24.33203125" style="665" customWidth="1"/>
    <col min="3856" max="3857" width="15" style="665" customWidth="1"/>
    <col min="3858" max="3858" width="9" style="665"/>
    <col min="3859" max="3859" width="10.44140625" style="665" customWidth="1"/>
    <col min="3860" max="3860" width="10.6640625" style="665" customWidth="1"/>
    <col min="3861" max="3861" width="9" style="665"/>
    <col min="3862" max="3862" width="11.88671875" style="665" customWidth="1"/>
    <col min="3863" max="3863" width="10.109375" style="665" customWidth="1"/>
    <col min="3864" max="3864" width="12.33203125" style="665" customWidth="1"/>
    <col min="3865" max="3865" width="15.6640625" style="665" customWidth="1"/>
    <col min="3866" max="3866" width="16.5546875" style="665" customWidth="1"/>
    <col min="3867" max="3867" width="30.44140625" style="665" customWidth="1"/>
    <col min="3868" max="4096" width="9" style="665"/>
    <col min="4097" max="4097" width="2.44140625" style="665" customWidth="1"/>
    <col min="4098" max="4098" width="4.109375" style="665" customWidth="1"/>
    <col min="4099" max="4099" width="27.109375" style="665" customWidth="1"/>
    <col min="4100" max="4100" width="11" style="665" customWidth="1"/>
    <col min="4101" max="4102" width="11.109375" style="665" customWidth="1"/>
    <col min="4103" max="4103" width="11.5546875" style="665" customWidth="1"/>
    <col min="4104" max="4104" width="12.109375" style="665" customWidth="1"/>
    <col min="4105" max="4105" width="4.88671875" style="665" customWidth="1"/>
    <col min="4106" max="4106" width="10.109375" style="665" customWidth="1"/>
    <col min="4107" max="4107" width="10" style="665" customWidth="1"/>
    <col min="4108" max="4108" width="11.44140625" style="665" customWidth="1"/>
    <col min="4109" max="4109" width="14.44140625" style="665" customWidth="1"/>
    <col min="4110" max="4110" width="15.5546875" style="665" customWidth="1"/>
    <col min="4111" max="4111" width="24.33203125" style="665" customWidth="1"/>
    <col min="4112" max="4113" width="15" style="665" customWidth="1"/>
    <col min="4114" max="4114" width="9" style="665"/>
    <col min="4115" max="4115" width="10.44140625" style="665" customWidth="1"/>
    <col min="4116" max="4116" width="10.6640625" style="665" customWidth="1"/>
    <col min="4117" max="4117" width="9" style="665"/>
    <col min="4118" max="4118" width="11.88671875" style="665" customWidth="1"/>
    <col min="4119" max="4119" width="10.109375" style="665" customWidth="1"/>
    <col min="4120" max="4120" width="12.33203125" style="665" customWidth="1"/>
    <col min="4121" max="4121" width="15.6640625" style="665" customWidth="1"/>
    <col min="4122" max="4122" width="16.5546875" style="665" customWidth="1"/>
    <col min="4123" max="4123" width="30.44140625" style="665" customWidth="1"/>
    <col min="4124" max="4352" width="9" style="665"/>
    <col min="4353" max="4353" width="2.44140625" style="665" customWidth="1"/>
    <col min="4354" max="4354" width="4.109375" style="665" customWidth="1"/>
    <col min="4355" max="4355" width="27.109375" style="665" customWidth="1"/>
    <col min="4356" max="4356" width="11" style="665" customWidth="1"/>
    <col min="4357" max="4358" width="11.109375" style="665" customWidth="1"/>
    <col min="4359" max="4359" width="11.5546875" style="665" customWidth="1"/>
    <col min="4360" max="4360" width="12.109375" style="665" customWidth="1"/>
    <col min="4361" max="4361" width="4.88671875" style="665" customWidth="1"/>
    <col min="4362" max="4362" width="10.109375" style="665" customWidth="1"/>
    <col min="4363" max="4363" width="10" style="665" customWidth="1"/>
    <col min="4364" max="4364" width="11.44140625" style="665" customWidth="1"/>
    <col min="4365" max="4365" width="14.44140625" style="665" customWidth="1"/>
    <col min="4366" max="4366" width="15.5546875" style="665" customWidth="1"/>
    <col min="4367" max="4367" width="24.33203125" style="665" customWidth="1"/>
    <col min="4368" max="4369" width="15" style="665" customWidth="1"/>
    <col min="4370" max="4370" width="9" style="665"/>
    <col min="4371" max="4371" width="10.44140625" style="665" customWidth="1"/>
    <col min="4372" max="4372" width="10.6640625" style="665" customWidth="1"/>
    <col min="4373" max="4373" width="9" style="665"/>
    <col min="4374" max="4374" width="11.88671875" style="665" customWidth="1"/>
    <col min="4375" max="4375" width="10.109375" style="665" customWidth="1"/>
    <col min="4376" max="4376" width="12.33203125" style="665" customWidth="1"/>
    <col min="4377" max="4377" width="15.6640625" style="665" customWidth="1"/>
    <col min="4378" max="4378" width="16.5546875" style="665" customWidth="1"/>
    <col min="4379" max="4379" width="30.44140625" style="665" customWidth="1"/>
    <col min="4380" max="4608" width="9" style="665"/>
    <col min="4609" max="4609" width="2.44140625" style="665" customWidth="1"/>
    <col min="4610" max="4610" width="4.109375" style="665" customWidth="1"/>
    <col min="4611" max="4611" width="27.109375" style="665" customWidth="1"/>
    <col min="4612" max="4612" width="11" style="665" customWidth="1"/>
    <col min="4613" max="4614" width="11.109375" style="665" customWidth="1"/>
    <col min="4615" max="4615" width="11.5546875" style="665" customWidth="1"/>
    <col min="4616" max="4616" width="12.109375" style="665" customWidth="1"/>
    <col min="4617" max="4617" width="4.88671875" style="665" customWidth="1"/>
    <col min="4618" max="4618" width="10.109375" style="665" customWidth="1"/>
    <col min="4619" max="4619" width="10" style="665" customWidth="1"/>
    <col min="4620" max="4620" width="11.44140625" style="665" customWidth="1"/>
    <col min="4621" max="4621" width="14.44140625" style="665" customWidth="1"/>
    <col min="4622" max="4622" width="15.5546875" style="665" customWidth="1"/>
    <col min="4623" max="4623" width="24.33203125" style="665" customWidth="1"/>
    <col min="4624" max="4625" width="15" style="665" customWidth="1"/>
    <col min="4626" max="4626" width="9" style="665"/>
    <col min="4627" max="4627" width="10.44140625" style="665" customWidth="1"/>
    <col min="4628" max="4628" width="10.6640625" style="665" customWidth="1"/>
    <col min="4629" max="4629" width="9" style="665"/>
    <col min="4630" max="4630" width="11.88671875" style="665" customWidth="1"/>
    <col min="4631" max="4631" width="10.109375" style="665" customWidth="1"/>
    <col min="4632" max="4632" width="12.33203125" style="665" customWidth="1"/>
    <col min="4633" max="4633" width="15.6640625" style="665" customWidth="1"/>
    <col min="4634" max="4634" width="16.5546875" style="665" customWidth="1"/>
    <col min="4635" max="4635" width="30.44140625" style="665" customWidth="1"/>
    <col min="4636" max="4864" width="9" style="665"/>
    <col min="4865" max="4865" width="2.44140625" style="665" customWidth="1"/>
    <col min="4866" max="4866" width="4.109375" style="665" customWidth="1"/>
    <col min="4867" max="4867" width="27.109375" style="665" customWidth="1"/>
    <col min="4868" max="4868" width="11" style="665" customWidth="1"/>
    <col min="4869" max="4870" width="11.109375" style="665" customWidth="1"/>
    <col min="4871" max="4871" width="11.5546875" style="665" customWidth="1"/>
    <col min="4872" max="4872" width="12.109375" style="665" customWidth="1"/>
    <col min="4873" max="4873" width="4.88671875" style="665" customWidth="1"/>
    <col min="4874" max="4874" width="10.109375" style="665" customWidth="1"/>
    <col min="4875" max="4875" width="10" style="665" customWidth="1"/>
    <col min="4876" max="4876" width="11.44140625" style="665" customWidth="1"/>
    <col min="4877" max="4877" width="14.44140625" style="665" customWidth="1"/>
    <col min="4878" max="4878" width="15.5546875" style="665" customWidth="1"/>
    <col min="4879" max="4879" width="24.33203125" style="665" customWidth="1"/>
    <col min="4880" max="4881" width="15" style="665" customWidth="1"/>
    <col min="4882" max="4882" width="9" style="665"/>
    <col min="4883" max="4883" width="10.44140625" style="665" customWidth="1"/>
    <col min="4884" max="4884" width="10.6640625" style="665" customWidth="1"/>
    <col min="4885" max="4885" width="9" style="665"/>
    <col min="4886" max="4886" width="11.88671875" style="665" customWidth="1"/>
    <col min="4887" max="4887" width="10.109375" style="665" customWidth="1"/>
    <col min="4888" max="4888" width="12.33203125" style="665" customWidth="1"/>
    <col min="4889" max="4889" width="15.6640625" style="665" customWidth="1"/>
    <col min="4890" max="4890" width="16.5546875" style="665" customWidth="1"/>
    <col min="4891" max="4891" width="30.44140625" style="665" customWidth="1"/>
    <col min="4892" max="5120" width="9" style="665"/>
    <col min="5121" max="5121" width="2.44140625" style="665" customWidth="1"/>
    <col min="5122" max="5122" width="4.109375" style="665" customWidth="1"/>
    <col min="5123" max="5123" width="27.109375" style="665" customWidth="1"/>
    <col min="5124" max="5124" width="11" style="665" customWidth="1"/>
    <col min="5125" max="5126" width="11.109375" style="665" customWidth="1"/>
    <col min="5127" max="5127" width="11.5546875" style="665" customWidth="1"/>
    <col min="5128" max="5128" width="12.109375" style="665" customWidth="1"/>
    <col min="5129" max="5129" width="4.88671875" style="665" customWidth="1"/>
    <col min="5130" max="5130" width="10.109375" style="665" customWidth="1"/>
    <col min="5131" max="5131" width="10" style="665" customWidth="1"/>
    <col min="5132" max="5132" width="11.44140625" style="665" customWidth="1"/>
    <col min="5133" max="5133" width="14.44140625" style="665" customWidth="1"/>
    <col min="5134" max="5134" width="15.5546875" style="665" customWidth="1"/>
    <col min="5135" max="5135" width="24.33203125" style="665" customWidth="1"/>
    <col min="5136" max="5137" width="15" style="665" customWidth="1"/>
    <col min="5138" max="5138" width="9" style="665"/>
    <col min="5139" max="5139" width="10.44140625" style="665" customWidth="1"/>
    <col min="5140" max="5140" width="10.6640625" style="665" customWidth="1"/>
    <col min="5141" max="5141" width="9" style="665"/>
    <col min="5142" max="5142" width="11.88671875" style="665" customWidth="1"/>
    <col min="5143" max="5143" width="10.109375" style="665" customWidth="1"/>
    <col min="5144" max="5144" width="12.33203125" style="665" customWidth="1"/>
    <col min="5145" max="5145" width="15.6640625" style="665" customWidth="1"/>
    <col min="5146" max="5146" width="16.5546875" style="665" customWidth="1"/>
    <col min="5147" max="5147" width="30.44140625" style="665" customWidth="1"/>
    <col min="5148" max="5376" width="9" style="665"/>
    <col min="5377" max="5377" width="2.44140625" style="665" customWidth="1"/>
    <col min="5378" max="5378" width="4.109375" style="665" customWidth="1"/>
    <col min="5379" max="5379" width="27.109375" style="665" customWidth="1"/>
    <col min="5380" max="5380" width="11" style="665" customWidth="1"/>
    <col min="5381" max="5382" width="11.109375" style="665" customWidth="1"/>
    <col min="5383" max="5383" width="11.5546875" style="665" customWidth="1"/>
    <col min="5384" max="5384" width="12.109375" style="665" customWidth="1"/>
    <col min="5385" max="5385" width="4.88671875" style="665" customWidth="1"/>
    <col min="5386" max="5386" width="10.109375" style="665" customWidth="1"/>
    <col min="5387" max="5387" width="10" style="665" customWidth="1"/>
    <col min="5388" max="5388" width="11.44140625" style="665" customWidth="1"/>
    <col min="5389" max="5389" width="14.44140625" style="665" customWidth="1"/>
    <col min="5390" max="5390" width="15.5546875" style="665" customWidth="1"/>
    <col min="5391" max="5391" width="24.33203125" style="665" customWidth="1"/>
    <col min="5392" max="5393" width="15" style="665" customWidth="1"/>
    <col min="5394" max="5394" width="9" style="665"/>
    <col min="5395" max="5395" width="10.44140625" style="665" customWidth="1"/>
    <col min="5396" max="5396" width="10.6640625" style="665" customWidth="1"/>
    <col min="5397" max="5397" width="9" style="665"/>
    <col min="5398" max="5398" width="11.88671875" style="665" customWidth="1"/>
    <col min="5399" max="5399" width="10.109375" style="665" customWidth="1"/>
    <col min="5400" max="5400" width="12.33203125" style="665" customWidth="1"/>
    <col min="5401" max="5401" width="15.6640625" style="665" customWidth="1"/>
    <col min="5402" max="5402" width="16.5546875" style="665" customWidth="1"/>
    <col min="5403" max="5403" width="30.44140625" style="665" customWidth="1"/>
    <col min="5404" max="5632" width="9" style="665"/>
    <col min="5633" max="5633" width="2.44140625" style="665" customWidth="1"/>
    <col min="5634" max="5634" width="4.109375" style="665" customWidth="1"/>
    <col min="5635" max="5635" width="27.109375" style="665" customWidth="1"/>
    <col min="5636" max="5636" width="11" style="665" customWidth="1"/>
    <col min="5637" max="5638" width="11.109375" style="665" customWidth="1"/>
    <col min="5639" max="5639" width="11.5546875" style="665" customWidth="1"/>
    <col min="5640" max="5640" width="12.109375" style="665" customWidth="1"/>
    <col min="5641" max="5641" width="4.88671875" style="665" customWidth="1"/>
    <col min="5642" max="5642" width="10.109375" style="665" customWidth="1"/>
    <col min="5643" max="5643" width="10" style="665" customWidth="1"/>
    <col min="5644" max="5644" width="11.44140625" style="665" customWidth="1"/>
    <col min="5645" max="5645" width="14.44140625" style="665" customWidth="1"/>
    <col min="5646" max="5646" width="15.5546875" style="665" customWidth="1"/>
    <col min="5647" max="5647" width="24.33203125" style="665" customWidth="1"/>
    <col min="5648" max="5649" width="15" style="665" customWidth="1"/>
    <col min="5650" max="5650" width="9" style="665"/>
    <col min="5651" max="5651" width="10.44140625" style="665" customWidth="1"/>
    <col min="5652" max="5652" width="10.6640625" style="665" customWidth="1"/>
    <col min="5653" max="5653" width="9" style="665"/>
    <col min="5654" max="5654" width="11.88671875" style="665" customWidth="1"/>
    <col min="5655" max="5655" width="10.109375" style="665" customWidth="1"/>
    <col min="5656" max="5656" width="12.33203125" style="665" customWidth="1"/>
    <col min="5657" max="5657" width="15.6640625" style="665" customWidth="1"/>
    <col min="5658" max="5658" width="16.5546875" style="665" customWidth="1"/>
    <col min="5659" max="5659" width="30.44140625" style="665" customWidth="1"/>
    <col min="5660" max="5888" width="9" style="665"/>
    <col min="5889" max="5889" width="2.44140625" style="665" customWidth="1"/>
    <col min="5890" max="5890" width="4.109375" style="665" customWidth="1"/>
    <col min="5891" max="5891" width="27.109375" style="665" customWidth="1"/>
    <col min="5892" max="5892" width="11" style="665" customWidth="1"/>
    <col min="5893" max="5894" width="11.109375" style="665" customWidth="1"/>
    <col min="5895" max="5895" width="11.5546875" style="665" customWidth="1"/>
    <col min="5896" max="5896" width="12.109375" style="665" customWidth="1"/>
    <col min="5897" max="5897" width="4.88671875" style="665" customWidth="1"/>
    <col min="5898" max="5898" width="10.109375" style="665" customWidth="1"/>
    <col min="5899" max="5899" width="10" style="665" customWidth="1"/>
    <col min="5900" max="5900" width="11.44140625" style="665" customWidth="1"/>
    <col min="5901" max="5901" width="14.44140625" style="665" customWidth="1"/>
    <col min="5902" max="5902" width="15.5546875" style="665" customWidth="1"/>
    <col min="5903" max="5903" width="24.33203125" style="665" customWidth="1"/>
    <col min="5904" max="5905" width="15" style="665" customWidth="1"/>
    <col min="5906" max="5906" width="9" style="665"/>
    <col min="5907" max="5907" width="10.44140625" style="665" customWidth="1"/>
    <col min="5908" max="5908" width="10.6640625" style="665" customWidth="1"/>
    <col min="5909" max="5909" width="9" style="665"/>
    <col min="5910" max="5910" width="11.88671875" style="665" customWidth="1"/>
    <col min="5911" max="5911" width="10.109375" style="665" customWidth="1"/>
    <col min="5912" max="5912" width="12.33203125" style="665" customWidth="1"/>
    <col min="5913" max="5913" width="15.6640625" style="665" customWidth="1"/>
    <col min="5914" max="5914" width="16.5546875" style="665" customWidth="1"/>
    <col min="5915" max="5915" width="30.44140625" style="665" customWidth="1"/>
    <col min="5916" max="6144" width="9" style="665"/>
    <col min="6145" max="6145" width="2.44140625" style="665" customWidth="1"/>
    <col min="6146" max="6146" width="4.109375" style="665" customWidth="1"/>
    <col min="6147" max="6147" width="27.109375" style="665" customWidth="1"/>
    <col min="6148" max="6148" width="11" style="665" customWidth="1"/>
    <col min="6149" max="6150" width="11.109375" style="665" customWidth="1"/>
    <col min="6151" max="6151" width="11.5546875" style="665" customWidth="1"/>
    <col min="6152" max="6152" width="12.109375" style="665" customWidth="1"/>
    <col min="6153" max="6153" width="4.88671875" style="665" customWidth="1"/>
    <col min="6154" max="6154" width="10.109375" style="665" customWidth="1"/>
    <col min="6155" max="6155" width="10" style="665" customWidth="1"/>
    <col min="6156" max="6156" width="11.44140625" style="665" customWidth="1"/>
    <col min="6157" max="6157" width="14.44140625" style="665" customWidth="1"/>
    <col min="6158" max="6158" width="15.5546875" style="665" customWidth="1"/>
    <col min="6159" max="6159" width="24.33203125" style="665" customWidth="1"/>
    <col min="6160" max="6161" width="15" style="665" customWidth="1"/>
    <col min="6162" max="6162" width="9" style="665"/>
    <col min="6163" max="6163" width="10.44140625" style="665" customWidth="1"/>
    <col min="6164" max="6164" width="10.6640625" style="665" customWidth="1"/>
    <col min="6165" max="6165" width="9" style="665"/>
    <col min="6166" max="6166" width="11.88671875" style="665" customWidth="1"/>
    <col min="6167" max="6167" width="10.109375" style="665" customWidth="1"/>
    <col min="6168" max="6168" width="12.33203125" style="665" customWidth="1"/>
    <col min="6169" max="6169" width="15.6640625" style="665" customWidth="1"/>
    <col min="6170" max="6170" width="16.5546875" style="665" customWidth="1"/>
    <col min="6171" max="6171" width="30.44140625" style="665" customWidth="1"/>
    <col min="6172" max="6400" width="9" style="665"/>
    <col min="6401" max="6401" width="2.44140625" style="665" customWidth="1"/>
    <col min="6402" max="6402" width="4.109375" style="665" customWidth="1"/>
    <col min="6403" max="6403" width="27.109375" style="665" customWidth="1"/>
    <col min="6404" max="6404" width="11" style="665" customWidth="1"/>
    <col min="6405" max="6406" width="11.109375" style="665" customWidth="1"/>
    <col min="6407" max="6407" width="11.5546875" style="665" customWidth="1"/>
    <col min="6408" max="6408" width="12.109375" style="665" customWidth="1"/>
    <col min="6409" max="6409" width="4.88671875" style="665" customWidth="1"/>
    <col min="6410" max="6410" width="10.109375" style="665" customWidth="1"/>
    <col min="6411" max="6411" width="10" style="665" customWidth="1"/>
    <col min="6412" max="6412" width="11.44140625" style="665" customWidth="1"/>
    <col min="6413" max="6413" width="14.44140625" style="665" customWidth="1"/>
    <col min="6414" max="6414" width="15.5546875" style="665" customWidth="1"/>
    <col min="6415" max="6415" width="24.33203125" style="665" customWidth="1"/>
    <col min="6416" max="6417" width="15" style="665" customWidth="1"/>
    <col min="6418" max="6418" width="9" style="665"/>
    <col min="6419" max="6419" width="10.44140625" style="665" customWidth="1"/>
    <col min="6420" max="6420" width="10.6640625" style="665" customWidth="1"/>
    <col min="6421" max="6421" width="9" style="665"/>
    <col min="6422" max="6422" width="11.88671875" style="665" customWidth="1"/>
    <col min="6423" max="6423" width="10.109375" style="665" customWidth="1"/>
    <col min="6424" max="6424" width="12.33203125" style="665" customWidth="1"/>
    <col min="6425" max="6425" width="15.6640625" style="665" customWidth="1"/>
    <col min="6426" max="6426" width="16.5546875" style="665" customWidth="1"/>
    <col min="6427" max="6427" width="30.44140625" style="665" customWidth="1"/>
    <col min="6428" max="6656" width="9" style="665"/>
    <col min="6657" max="6657" width="2.44140625" style="665" customWidth="1"/>
    <col min="6658" max="6658" width="4.109375" style="665" customWidth="1"/>
    <col min="6659" max="6659" width="27.109375" style="665" customWidth="1"/>
    <col min="6660" max="6660" width="11" style="665" customWidth="1"/>
    <col min="6661" max="6662" width="11.109375" style="665" customWidth="1"/>
    <col min="6663" max="6663" width="11.5546875" style="665" customWidth="1"/>
    <col min="6664" max="6664" width="12.109375" style="665" customWidth="1"/>
    <col min="6665" max="6665" width="4.88671875" style="665" customWidth="1"/>
    <col min="6666" max="6666" width="10.109375" style="665" customWidth="1"/>
    <col min="6667" max="6667" width="10" style="665" customWidth="1"/>
    <col min="6668" max="6668" width="11.44140625" style="665" customWidth="1"/>
    <col min="6669" max="6669" width="14.44140625" style="665" customWidth="1"/>
    <col min="6670" max="6670" width="15.5546875" style="665" customWidth="1"/>
    <col min="6671" max="6671" width="24.33203125" style="665" customWidth="1"/>
    <col min="6672" max="6673" width="15" style="665" customWidth="1"/>
    <col min="6674" max="6674" width="9" style="665"/>
    <col min="6675" max="6675" width="10.44140625" style="665" customWidth="1"/>
    <col min="6676" max="6676" width="10.6640625" style="665" customWidth="1"/>
    <col min="6677" max="6677" width="9" style="665"/>
    <col min="6678" max="6678" width="11.88671875" style="665" customWidth="1"/>
    <col min="6679" max="6679" width="10.109375" style="665" customWidth="1"/>
    <col min="6680" max="6680" width="12.33203125" style="665" customWidth="1"/>
    <col min="6681" max="6681" width="15.6640625" style="665" customWidth="1"/>
    <col min="6682" max="6682" width="16.5546875" style="665" customWidth="1"/>
    <col min="6683" max="6683" width="30.44140625" style="665" customWidth="1"/>
    <col min="6684" max="6912" width="9" style="665"/>
    <col min="6913" max="6913" width="2.44140625" style="665" customWidth="1"/>
    <col min="6914" max="6914" width="4.109375" style="665" customWidth="1"/>
    <col min="6915" max="6915" width="27.109375" style="665" customWidth="1"/>
    <col min="6916" max="6916" width="11" style="665" customWidth="1"/>
    <col min="6917" max="6918" width="11.109375" style="665" customWidth="1"/>
    <col min="6919" max="6919" width="11.5546875" style="665" customWidth="1"/>
    <col min="6920" max="6920" width="12.109375" style="665" customWidth="1"/>
    <col min="6921" max="6921" width="4.88671875" style="665" customWidth="1"/>
    <col min="6922" max="6922" width="10.109375" style="665" customWidth="1"/>
    <col min="6923" max="6923" width="10" style="665" customWidth="1"/>
    <col min="6924" max="6924" width="11.44140625" style="665" customWidth="1"/>
    <col min="6925" max="6925" width="14.44140625" style="665" customWidth="1"/>
    <col min="6926" max="6926" width="15.5546875" style="665" customWidth="1"/>
    <col min="6927" max="6927" width="24.33203125" style="665" customWidth="1"/>
    <col min="6928" max="6929" width="15" style="665" customWidth="1"/>
    <col min="6930" max="6930" width="9" style="665"/>
    <col min="6931" max="6931" width="10.44140625" style="665" customWidth="1"/>
    <col min="6932" max="6932" width="10.6640625" style="665" customWidth="1"/>
    <col min="6933" max="6933" width="9" style="665"/>
    <col min="6934" max="6934" width="11.88671875" style="665" customWidth="1"/>
    <col min="6935" max="6935" width="10.109375" style="665" customWidth="1"/>
    <col min="6936" max="6936" width="12.33203125" style="665" customWidth="1"/>
    <col min="6937" max="6937" width="15.6640625" style="665" customWidth="1"/>
    <col min="6938" max="6938" width="16.5546875" style="665" customWidth="1"/>
    <col min="6939" max="6939" width="30.44140625" style="665" customWidth="1"/>
    <col min="6940" max="7168" width="9" style="665"/>
    <col min="7169" max="7169" width="2.44140625" style="665" customWidth="1"/>
    <col min="7170" max="7170" width="4.109375" style="665" customWidth="1"/>
    <col min="7171" max="7171" width="27.109375" style="665" customWidth="1"/>
    <col min="7172" max="7172" width="11" style="665" customWidth="1"/>
    <col min="7173" max="7174" width="11.109375" style="665" customWidth="1"/>
    <col min="7175" max="7175" width="11.5546875" style="665" customWidth="1"/>
    <col min="7176" max="7176" width="12.109375" style="665" customWidth="1"/>
    <col min="7177" max="7177" width="4.88671875" style="665" customWidth="1"/>
    <col min="7178" max="7178" width="10.109375" style="665" customWidth="1"/>
    <col min="7179" max="7179" width="10" style="665" customWidth="1"/>
    <col min="7180" max="7180" width="11.44140625" style="665" customWidth="1"/>
    <col min="7181" max="7181" width="14.44140625" style="665" customWidth="1"/>
    <col min="7182" max="7182" width="15.5546875" style="665" customWidth="1"/>
    <col min="7183" max="7183" width="24.33203125" style="665" customWidth="1"/>
    <col min="7184" max="7185" width="15" style="665" customWidth="1"/>
    <col min="7186" max="7186" width="9" style="665"/>
    <col min="7187" max="7187" width="10.44140625" style="665" customWidth="1"/>
    <col min="7188" max="7188" width="10.6640625" style="665" customWidth="1"/>
    <col min="7189" max="7189" width="9" style="665"/>
    <col min="7190" max="7190" width="11.88671875" style="665" customWidth="1"/>
    <col min="7191" max="7191" width="10.109375" style="665" customWidth="1"/>
    <col min="7192" max="7192" width="12.33203125" style="665" customWidth="1"/>
    <col min="7193" max="7193" width="15.6640625" style="665" customWidth="1"/>
    <col min="7194" max="7194" width="16.5546875" style="665" customWidth="1"/>
    <col min="7195" max="7195" width="30.44140625" style="665" customWidth="1"/>
    <col min="7196" max="7424" width="9" style="665"/>
    <col min="7425" max="7425" width="2.44140625" style="665" customWidth="1"/>
    <col min="7426" max="7426" width="4.109375" style="665" customWidth="1"/>
    <col min="7427" max="7427" width="27.109375" style="665" customWidth="1"/>
    <col min="7428" max="7428" width="11" style="665" customWidth="1"/>
    <col min="7429" max="7430" width="11.109375" style="665" customWidth="1"/>
    <col min="7431" max="7431" width="11.5546875" style="665" customWidth="1"/>
    <col min="7432" max="7432" width="12.109375" style="665" customWidth="1"/>
    <col min="7433" max="7433" width="4.88671875" style="665" customWidth="1"/>
    <col min="7434" max="7434" width="10.109375" style="665" customWidth="1"/>
    <col min="7435" max="7435" width="10" style="665" customWidth="1"/>
    <col min="7436" max="7436" width="11.44140625" style="665" customWidth="1"/>
    <col min="7437" max="7437" width="14.44140625" style="665" customWidth="1"/>
    <col min="7438" max="7438" width="15.5546875" style="665" customWidth="1"/>
    <col min="7439" max="7439" width="24.33203125" style="665" customWidth="1"/>
    <col min="7440" max="7441" width="15" style="665" customWidth="1"/>
    <col min="7442" max="7442" width="9" style="665"/>
    <col min="7443" max="7443" width="10.44140625" style="665" customWidth="1"/>
    <col min="7444" max="7444" width="10.6640625" style="665" customWidth="1"/>
    <col min="7445" max="7445" width="9" style="665"/>
    <col min="7446" max="7446" width="11.88671875" style="665" customWidth="1"/>
    <col min="7447" max="7447" width="10.109375" style="665" customWidth="1"/>
    <col min="7448" max="7448" width="12.33203125" style="665" customWidth="1"/>
    <col min="7449" max="7449" width="15.6640625" style="665" customWidth="1"/>
    <col min="7450" max="7450" width="16.5546875" style="665" customWidth="1"/>
    <col min="7451" max="7451" width="30.44140625" style="665" customWidth="1"/>
    <col min="7452" max="7680" width="9" style="665"/>
    <col min="7681" max="7681" width="2.44140625" style="665" customWidth="1"/>
    <col min="7682" max="7682" width="4.109375" style="665" customWidth="1"/>
    <col min="7683" max="7683" width="27.109375" style="665" customWidth="1"/>
    <col min="7684" max="7684" width="11" style="665" customWidth="1"/>
    <col min="7685" max="7686" width="11.109375" style="665" customWidth="1"/>
    <col min="7687" max="7687" width="11.5546875" style="665" customWidth="1"/>
    <col min="7688" max="7688" width="12.109375" style="665" customWidth="1"/>
    <col min="7689" max="7689" width="4.88671875" style="665" customWidth="1"/>
    <col min="7690" max="7690" width="10.109375" style="665" customWidth="1"/>
    <col min="7691" max="7691" width="10" style="665" customWidth="1"/>
    <col min="7692" max="7692" width="11.44140625" style="665" customWidth="1"/>
    <col min="7693" max="7693" width="14.44140625" style="665" customWidth="1"/>
    <col min="7694" max="7694" width="15.5546875" style="665" customWidth="1"/>
    <col min="7695" max="7695" width="24.33203125" style="665" customWidth="1"/>
    <col min="7696" max="7697" width="15" style="665" customWidth="1"/>
    <col min="7698" max="7698" width="9" style="665"/>
    <col min="7699" max="7699" width="10.44140625" style="665" customWidth="1"/>
    <col min="7700" max="7700" width="10.6640625" style="665" customWidth="1"/>
    <col min="7701" max="7701" width="9" style="665"/>
    <col min="7702" max="7702" width="11.88671875" style="665" customWidth="1"/>
    <col min="7703" max="7703" width="10.109375" style="665" customWidth="1"/>
    <col min="7704" max="7704" width="12.33203125" style="665" customWidth="1"/>
    <col min="7705" max="7705" width="15.6640625" style="665" customWidth="1"/>
    <col min="7706" max="7706" width="16.5546875" style="665" customWidth="1"/>
    <col min="7707" max="7707" width="30.44140625" style="665" customWidth="1"/>
    <col min="7708" max="7936" width="9" style="665"/>
    <col min="7937" max="7937" width="2.44140625" style="665" customWidth="1"/>
    <col min="7938" max="7938" width="4.109375" style="665" customWidth="1"/>
    <col min="7939" max="7939" width="27.109375" style="665" customWidth="1"/>
    <col min="7940" max="7940" width="11" style="665" customWidth="1"/>
    <col min="7941" max="7942" width="11.109375" style="665" customWidth="1"/>
    <col min="7943" max="7943" width="11.5546875" style="665" customWidth="1"/>
    <col min="7944" max="7944" width="12.109375" style="665" customWidth="1"/>
    <col min="7945" max="7945" width="4.88671875" style="665" customWidth="1"/>
    <col min="7946" max="7946" width="10.109375" style="665" customWidth="1"/>
    <col min="7947" max="7947" width="10" style="665" customWidth="1"/>
    <col min="7948" max="7948" width="11.44140625" style="665" customWidth="1"/>
    <col min="7949" max="7949" width="14.44140625" style="665" customWidth="1"/>
    <col min="7950" max="7950" width="15.5546875" style="665" customWidth="1"/>
    <col min="7951" max="7951" width="24.33203125" style="665" customWidth="1"/>
    <col min="7952" max="7953" width="15" style="665" customWidth="1"/>
    <col min="7954" max="7954" width="9" style="665"/>
    <col min="7955" max="7955" width="10.44140625" style="665" customWidth="1"/>
    <col min="7956" max="7956" width="10.6640625" style="665" customWidth="1"/>
    <col min="7957" max="7957" width="9" style="665"/>
    <col min="7958" max="7958" width="11.88671875" style="665" customWidth="1"/>
    <col min="7959" max="7959" width="10.109375" style="665" customWidth="1"/>
    <col min="7960" max="7960" width="12.33203125" style="665" customWidth="1"/>
    <col min="7961" max="7961" width="15.6640625" style="665" customWidth="1"/>
    <col min="7962" max="7962" width="16.5546875" style="665" customWidth="1"/>
    <col min="7963" max="7963" width="30.44140625" style="665" customWidth="1"/>
    <col min="7964" max="8192" width="9" style="665"/>
    <col min="8193" max="8193" width="2.44140625" style="665" customWidth="1"/>
    <col min="8194" max="8194" width="4.109375" style="665" customWidth="1"/>
    <col min="8195" max="8195" width="27.109375" style="665" customWidth="1"/>
    <col min="8196" max="8196" width="11" style="665" customWidth="1"/>
    <col min="8197" max="8198" width="11.109375" style="665" customWidth="1"/>
    <col min="8199" max="8199" width="11.5546875" style="665" customWidth="1"/>
    <col min="8200" max="8200" width="12.109375" style="665" customWidth="1"/>
    <col min="8201" max="8201" width="4.88671875" style="665" customWidth="1"/>
    <col min="8202" max="8202" width="10.109375" style="665" customWidth="1"/>
    <col min="8203" max="8203" width="10" style="665" customWidth="1"/>
    <col min="8204" max="8204" width="11.44140625" style="665" customWidth="1"/>
    <col min="8205" max="8205" width="14.44140625" style="665" customWidth="1"/>
    <col min="8206" max="8206" width="15.5546875" style="665" customWidth="1"/>
    <col min="8207" max="8207" width="24.33203125" style="665" customWidth="1"/>
    <col min="8208" max="8209" width="15" style="665" customWidth="1"/>
    <col min="8210" max="8210" width="9" style="665"/>
    <col min="8211" max="8211" width="10.44140625" style="665" customWidth="1"/>
    <col min="8212" max="8212" width="10.6640625" style="665" customWidth="1"/>
    <col min="8213" max="8213" width="9" style="665"/>
    <col min="8214" max="8214" width="11.88671875" style="665" customWidth="1"/>
    <col min="8215" max="8215" width="10.109375" style="665" customWidth="1"/>
    <col min="8216" max="8216" width="12.33203125" style="665" customWidth="1"/>
    <col min="8217" max="8217" width="15.6640625" style="665" customWidth="1"/>
    <col min="8218" max="8218" width="16.5546875" style="665" customWidth="1"/>
    <col min="8219" max="8219" width="30.44140625" style="665" customWidth="1"/>
    <col min="8220" max="8448" width="9" style="665"/>
    <col min="8449" max="8449" width="2.44140625" style="665" customWidth="1"/>
    <col min="8450" max="8450" width="4.109375" style="665" customWidth="1"/>
    <col min="8451" max="8451" width="27.109375" style="665" customWidth="1"/>
    <col min="8452" max="8452" width="11" style="665" customWidth="1"/>
    <col min="8453" max="8454" width="11.109375" style="665" customWidth="1"/>
    <col min="8455" max="8455" width="11.5546875" style="665" customWidth="1"/>
    <col min="8456" max="8456" width="12.109375" style="665" customWidth="1"/>
    <col min="8457" max="8457" width="4.88671875" style="665" customWidth="1"/>
    <col min="8458" max="8458" width="10.109375" style="665" customWidth="1"/>
    <col min="8459" max="8459" width="10" style="665" customWidth="1"/>
    <col min="8460" max="8460" width="11.44140625" style="665" customWidth="1"/>
    <col min="8461" max="8461" width="14.44140625" style="665" customWidth="1"/>
    <col min="8462" max="8462" width="15.5546875" style="665" customWidth="1"/>
    <col min="8463" max="8463" width="24.33203125" style="665" customWidth="1"/>
    <col min="8464" max="8465" width="15" style="665" customWidth="1"/>
    <col min="8466" max="8466" width="9" style="665"/>
    <col min="8467" max="8467" width="10.44140625" style="665" customWidth="1"/>
    <col min="8468" max="8468" width="10.6640625" style="665" customWidth="1"/>
    <col min="8469" max="8469" width="9" style="665"/>
    <col min="8470" max="8470" width="11.88671875" style="665" customWidth="1"/>
    <col min="8471" max="8471" width="10.109375" style="665" customWidth="1"/>
    <col min="8472" max="8472" width="12.33203125" style="665" customWidth="1"/>
    <col min="8473" max="8473" width="15.6640625" style="665" customWidth="1"/>
    <col min="8474" max="8474" width="16.5546875" style="665" customWidth="1"/>
    <col min="8475" max="8475" width="30.44140625" style="665" customWidth="1"/>
    <col min="8476" max="8704" width="9" style="665"/>
    <col min="8705" max="8705" width="2.44140625" style="665" customWidth="1"/>
    <col min="8706" max="8706" width="4.109375" style="665" customWidth="1"/>
    <col min="8707" max="8707" width="27.109375" style="665" customWidth="1"/>
    <col min="8708" max="8708" width="11" style="665" customWidth="1"/>
    <col min="8709" max="8710" width="11.109375" style="665" customWidth="1"/>
    <col min="8711" max="8711" width="11.5546875" style="665" customWidth="1"/>
    <col min="8712" max="8712" width="12.109375" style="665" customWidth="1"/>
    <col min="8713" max="8713" width="4.88671875" style="665" customWidth="1"/>
    <col min="8714" max="8714" width="10.109375" style="665" customWidth="1"/>
    <col min="8715" max="8715" width="10" style="665" customWidth="1"/>
    <col min="8716" max="8716" width="11.44140625" style="665" customWidth="1"/>
    <col min="8717" max="8717" width="14.44140625" style="665" customWidth="1"/>
    <col min="8718" max="8718" width="15.5546875" style="665" customWidth="1"/>
    <col min="8719" max="8719" width="24.33203125" style="665" customWidth="1"/>
    <col min="8720" max="8721" width="15" style="665" customWidth="1"/>
    <col min="8722" max="8722" width="9" style="665"/>
    <col min="8723" max="8723" width="10.44140625" style="665" customWidth="1"/>
    <col min="8724" max="8724" width="10.6640625" style="665" customWidth="1"/>
    <col min="8725" max="8725" width="9" style="665"/>
    <col min="8726" max="8726" width="11.88671875" style="665" customWidth="1"/>
    <col min="8727" max="8727" width="10.109375" style="665" customWidth="1"/>
    <col min="8728" max="8728" width="12.33203125" style="665" customWidth="1"/>
    <col min="8729" max="8729" width="15.6640625" style="665" customWidth="1"/>
    <col min="8730" max="8730" width="16.5546875" style="665" customWidth="1"/>
    <col min="8731" max="8731" width="30.44140625" style="665" customWidth="1"/>
    <col min="8732" max="8960" width="9" style="665"/>
    <col min="8961" max="8961" width="2.44140625" style="665" customWidth="1"/>
    <col min="8962" max="8962" width="4.109375" style="665" customWidth="1"/>
    <col min="8963" max="8963" width="27.109375" style="665" customWidth="1"/>
    <col min="8964" max="8964" width="11" style="665" customWidth="1"/>
    <col min="8965" max="8966" width="11.109375" style="665" customWidth="1"/>
    <col min="8967" max="8967" width="11.5546875" style="665" customWidth="1"/>
    <col min="8968" max="8968" width="12.109375" style="665" customWidth="1"/>
    <col min="8969" max="8969" width="4.88671875" style="665" customWidth="1"/>
    <col min="8970" max="8970" width="10.109375" style="665" customWidth="1"/>
    <col min="8971" max="8971" width="10" style="665" customWidth="1"/>
    <col min="8972" max="8972" width="11.44140625" style="665" customWidth="1"/>
    <col min="8973" max="8973" width="14.44140625" style="665" customWidth="1"/>
    <col min="8974" max="8974" width="15.5546875" style="665" customWidth="1"/>
    <col min="8975" max="8975" width="24.33203125" style="665" customWidth="1"/>
    <col min="8976" max="8977" width="15" style="665" customWidth="1"/>
    <col min="8978" max="8978" width="9" style="665"/>
    <col min="8979" max="8979" width="10.44140625" style="665" customWidth="1"/>
    <col min="8980" max="8980" width="10.6640625" style="665" customWidth="1"/>
    <col min="8981" max="8981" width="9" style="665"/>
    <col min="8982" max="8982" width="11.88671875" style="665" customWidth="1"/>
    <col min="8983" max="8983" width="10.109375" style="665" customWidth="1"/>
    <col min="8984" max="8984" width="12.33203125" style="665" customWidth="1"/>
    <col min="8985" max="8985" width="15.6640625" style="665" customWidth="1"/>
    <col min="8986" max="8986" width="16.5546875" style="665" customWidth="1"/>
    <col min="8987" max="8987" width="30.44140625" style="665" customWidth="1"/>
    <col min="8988" max="9216" width="9" style="665"/>
    <col min="9217" max="9217" width="2.44140625" style="665" customWidth="1"/>
    <col min="9218" max="9218" width="4.109375" style="665" customWidth="1"/>
    <col min="9219" max="9219" width="27.109375" style="665" customWidth="1"/>
    <col min="9220" max="9220" width="11" style="665" customWidth="1"/>
    <col min="9221" max="9222" width="11.109375" style="665" customWidth="1"/>
    <col min="9223" max="9223" width="11.5546875" style="665" customWidth="1"/>
    <col min="9224" max="9224" width="12.109375" style="665" customWidth="1"/>
    <col min="9225" max="9225" width="4.88671875" style="665" customWidth="1"/>
    <col min="9226" max="9226" width="10.109375" style="665" customWidth="1"/>
    <col min="9227" max="9227" width="10" style="665" customWidth="1"/>
    <col min="9228" max="9228" width="11.44140625" style="665" customWidth="1"/>
    <col min="9229" max="9229" width="14.44140625" style="665" customWidth="1"/>
    <col min="9230" max="9230" width="15.5546875" style="665" customWidth="1"/>
    <col min="9231" max="9231" width="24.33203125" style="665" customWidth="1"/>
    <col min="9232" max="9233" width="15" style="665" customWidth="1"/>
    <col min="9234" max="9234" width="9" style="665"/>
    <col min="9235" max="9235" width="10.44140625" style="665" customWidth="1"/>
    <col min="9236" max="9236" width="10.6640625" style="665" customWidth="1"/>
    <col min="9237" max="9237" width="9" style="665"/>
    <col min="9238" max="9238" width="11.88671875" style="665" customWidth="1"/>
    <col min="9239" max="9239" width="10.109375" style="665" customWidth="1"/>
    <col min="9240" max="9240" width="12.33203125" style="665" customWidth="1"/>
    <col min="9241" max="9241" width="15.6640625" style="665" customWidth="1"/>
    <col min="9242" max="9242" width="16.5546875" style="665" customWidth="1"/>
    <col min="9243" max="9243" width="30.44140625" style="665" customWidth="1"/>
    <col min="9244" max="9472" width="9" style="665"/>
    <col min="9473" max="9473" width="2.44140625" style="665" customWidth="1"/>
    <col min="9474" max="9474" width="4.109375" style="665" customWidth="1"/>
    <col min="9475" max="9475" width="27.109375" style="665" customWidth="1"/>
    <col min="9476" max="9476" width="11" style="665" customWidth="1"/>
    <col min="9477" max="9478" width="11.109375" style="665" customWidth="1"/>
    <col min="9479" max="9479" width="11.5546875" style="665" customWidth="1"/>
    <col min="9480" max="9480" width="12.109375" style="665" customWidth="1"/>
    <col min="9481" max="9481" width="4.88671875" style="665" customWidth="1"/>
    <col min="9482" max="9482" width="10.109375" style="665" customWidth="1"/>
    <col min="9483" max="9483" width="10" style="665" customWidth="1"/>
    <col min="9484" max="9484" width="11.44140625" style="665" customWidth="1"/>
    <col min="9485" max="9485" width="14.44140625" style="665" customWidth="1"/>
    <col min="9486" max="9486" width="15.5546875" style="665" customWidth="1"/>
    <col min="9487" max="9487" width="24.33203125" style="665" customWidth="1"/>
    <col min="9488" max="9489" width="15" style="665" customWidth="1"/>
    <col min="9490" max="9490" width="9" style="665"/>
    <col min="9491" max="9491" width="10.44140625" style="665" customWidth="1"/>
    <col min="9492" max="9492" width="10.6640625" style="665" customWidth="1"/>
    <col min="9493" max="9493" width="9" style="665"/>
    <col min="9494" max="9494" width="11.88671875" style="665" customWidth="1"/>
    <col min="9495" max="9495" width="10.109375" style="665" customWidth="1"/>
    <col min="9496" max="9496" width="12.33203125" style="665" customWidth="1"/>
    <col min="9497" max="9497" width="15.6640625" style="665" customWidth="1"/>
    <col min="9498" max="9498" width="16.5546875" style="665" customWidth="1"/>
    <col min="9499" max="9499" width="30.44140625" style="665" customWidth="1"/>
    <col min="9500" max="9728" width="9" style="665"/>
    <col min="9729" max="9729" width="2.44140625" style="665" customWidth="1"/>
    <col min="9730" max="9730" width="4.109375" style="665" customWidth="1"/>
    <col min="9731" max="9731" width="27.109375" style="665" customWidth="1"/>
    <col min="9732" max="9732" width="11" style="665" customWidth="1"/>
    <col min="9733" max="9734" width="11.109375" style="665" customWidth="1"/>
    <col min="9735" max="9735" width="11.5546875" style="665" customWidth="1"/>
    <col min="9736" max="9736" width="12.109375" style="665" customWidth="1"/>
    <col min="9737" max="9737" width="4.88671875" style="665" customWidth="1"/>
    <col min="9738" max="9738" width="10.109375" style="665" customWidth="1"/>
    <col min="9739" max="9739" width="10" style="665" customWidth="1"/>
    <col min="9740" max="9740" width="11.44140625" style="665" customWidth="1"/>
    <col min="9741" max="9741" width="14.44140625" style="665" customWidth="1"/>
    <col min="9742" max="9742" width="15.5546875" style="665" customWidth="1"/>
    <col min="9743" max="9743" width="24.33203125" style="665" customWidth="1"/>
    <col min="9744" max="9745" width="15" style="665" customWidth="1"/>
    <col min="9746" max="9746" width="9" style="665"/>
    <col min="9747" max="9747" width="10.44140625" style="665" customWidth="1"/>
    <col min="9748" max="9748" width="10.6640625" style="665" customWidth="1"/>
    <col min="9749" max="9749" width="9" style="665"/>
    <col min="9750" max="9750" width="11.88671875" style="665" customWidth="1"/>
    <col min="9751" max="9751" width="10.109375" style="665" customWidth="1"/>
    <col min="9752" max="9752" width="12.33203125" style="665" customWidth="1"/>
    <col min="9753" max="9753" width="15.6640625" style="665" customWidth="1"/>
    <col min="9754" max="9754" width="16.5546875" style="665" customWidth="1"/>
    <col min="9755" max="9755" width="30.44140625" style="665" customWidth="1"/>
    <col min="9756" max="9984" width="9" style="665"/>
    <col min="9985" max="9985" width="2.44140625" style="665" customWidth="1"/>
    <col min="9986" max="9986" width="4.109375" style="665" customWidth="1"/>
    <col min="9987" max="9987" width="27.109375" style="665" customWidth="1"/>
    <col min="9988" max="9988" width="11" style="665" customWidth="1"/>
    <col min="9989" max="9990" width="11.109375" style="665" customWidth="1"/>
    <col min="9991" max="9991" width="11.5546875" style="665" customWidth="1"/>
    <col min="9992" max="9992" width="12.109375" style="665" customWidth="1"/>
    <col min="9993" max="9993" width="4.88671875" style="665" customWidth="1"/>
    <col min="9994" max="9994" width="10.109375" style="665" customWidth="1"/>
    <col min="9995" max="9995" width="10" style="665" customWidth="1"/>
    <col min="9996" max="9996" width="11.44140625" style="665" customWidth="1"/>
    <col min="9997" max="9997" width="14.44140625" style="665" customWidth="1"/>
    <col min="9998" max="9998" width="15.5546875" style="665" customWidth="1"/>
    <col min="9999" max="9999" width="24.33203125" style="665" customWidth="1"/>
    <col min="10000" max="10001" width="15" style="665" customWidth="1"/>
    <col min="10002" max="10002" width="9" style="665"/>
    <col min="10003" max="10003" width="10.44140625" style="665" customWidth="1"/>
    <col min="10004" max="10004" width="10.6640625" style="665" customWidth="1"/>
    <col min="10005" max="10005" width="9" style="665"/>
    <col min="10006" max="10006" width="11.88671875" style="665" customWidth="1"/>
    <col min="10007" max="10007" width="10.109375" style="665" customWidth="1"/>
    <col min="10008" max="10008" width="12.33203125" style="665" customWidth="1"/>
    <col min="10009" max="10009" width="15.6640625" style="665" customWidth="1"/>
    <col min="10010" max="10010" width="16.5546875" style="665" customWidth="1"/>
    <col min="10011" max="10011" width="30.44140625" style="665" customWidth="1"/>
    <col min="10012" max="10240" width="9" style="665"/>
    <col min="10241" max="10241" width="2.44140625" style="665" customWidth="1"/>
    <col min="10242" max="10242" width="4.109375" style="665" customWidth="1"/>
    <col min="10243" max="10243" width="27.109375" style="665" customWidth="1"/>
    <col min="10244" max="10244" width="11" style="665" customWidth="1"/>
    <col min="10245" max="10246" width="11.109375" style="665" customWidth="1"/>
    <col min="10247" max="10247" width="11.5546875" style="665" customWidth="1"/>
    <col min="10248" max="10248" width="12.109375" style="665" customWidth="1"/>
    <col min="10249" max="10249" width="4.88671875" style="665" customWidth="1"/>
    <col min="10250" max="10250" width="10.109375" style="665" customWidth="1"/>
    <col min="10251" max="10251" width="10" style="665" customWidth="1"/>
    <col min="10252" max="10252" width="11.44140625" style="665" customWidth="1"/>
    <col min="10253" max="10253" width="14.44140625" style="665" customWidth="1"/>
    <col min="10254" max="10254" width="15.5546875" style="665" customWidth="1"/>
    <col min="10255" max="10255" width="24.33203125" style="665" customWidth="1"/>
    <col min="10256" max="10257" width="15" style="665" customWidth="1"/>
    <col min="10258" max="10258" width="9" style="665"/>
    <col min="10259" max="10259" width="10.44140625" style="665" customWidth="1"/>
    <col min="10260" max="10260" width="10.6640625" style="665" customWidth="1"/>
    <col min="10261" max="10261" width="9" style="665"/>
    <col min="10262" max="10262" width="11.88671875" style="665" customWidth="1"/>
    <col min="10263" max="10263" width="10.109375" style="665" customWidth="1"/>
    <col min="10264" max="10264" width="12.33203125" style="665" customWidth="1"/>
    <col min="10265" max="10265" width="15.6640625" style="665" customWidth="1"/>
    <col min="10266" max="10266" width="16.5546875" style="665" customWidth="1"/>
    <col min="10267" max="10267" width="30.44140625" style="665" customWidth="1"/>
    <col min="10268" max="10496" width="9" style="665"/>
    <col min="10497" max="10497" width="2.44140625" style="665" customWidth="1"/>
    <col min="10498" max="10498" width="4.109375" style="665" customWidth="1"/>
    <col min="10499" max="10499" width="27.109375" style="665" customWidth="1"/>
    <col min="10500" max="10500" width="11" style="665" customWidth="1"/>
    <col min="10501" max="10502" width="11.109375" style="665" customWidth="1"/>
    <col min="10503" max="10503" width="11.5546875" style="665" customWidth="1"/>
    <col min="10504" max="10504" width="12.109375" style="665" customWidth="1"/>
    <col min="10505" max="10505" width="4.88671875" style="665" customWidth="1"/>
    <col min="10506" max="10506" width="10.109375" style="665" customWidth="1"/>
    <col min="10507" max="10507" width="10" style="665" customWidth="1"/>
    <col min="10508" max="10508" width="11.44140625" style="665" customWidth="1"/>
    <col min="10509" max="10509" width="14.44140625" style="665" customWidth="1"/>
    <col min="10510" max="10510" width="15.5546875" style="665" customWidth="1"/>
    <col min="10511" max="10511" width="24.33203125" style="665" customWidth="1"/>
    <col min="10512" max="10513" width="15" style="665" customWidth="1"/>
    <col min="10514" max="10514" width="9" style="665"/>
    <col min="10515" max="10515" width="10.44140625" style="665" customWidth="1"/>
    <col min="10516" max="10516" width="10.6640625" style="665" customWidth="1"/>
    <col min="10517" max="10517" width="9" style="665"/>
    <col min="10518" max="10518" width="11.88671875" style="665" customWidth="1"/>
    <col min="10519" max="10519" width="10.109375" style="665" customWidth="1"/>
    <col min="10520" max="10520" width="12.33203125" style="665" customWidth="1"/>
    <col min="10521" max="10521" width="15.6640625" style="665" customWidth="1"/>
    <col min="10522" max="10522" width="16.5546875" style="665" customWidth="1"/>
    <col min="10523" max="10523" width="30.44140625" style="665" customWidth="1"/>
    <col min="10524" max="10752" width="9" style="665"/>
    <col min="10753" max="10753" width="2.44140625" style="665" customWidth="1"/>
    <col min="10754" max="10754" width="4.109375" style="665" customWidth="1"/>
    <col min="10755" max="10755" width="27.109375" style="665" customWidth="1"/>
    <col min="10756" max="10756" width="11" style="665" customWidth="1"/>
    <col min="10757" max="10758" width="11.109375" style="665" customWidth="1"/>
    <col min="10759" max="10759" width="11.5546875" style="665" customWidth="1"/>
    <col min="10760" max="10760" width="12.109375" style="665" customWidth="1"/>
    <col min="10761" max="10761" width="4.88671875" style="665" customWidth="1"/>
    <col min="10762" max="10762" width="10.109375" style="665" customWidth="1"/>
    <col min="10763" max="10763" width="10" style="665" customWidth="1"/>
    <col min="10764" max="10764" width="11.44140625" style="665" customWidth="1"/>
    <col min="10765" max="10765" width="14.44140625" style="665" customWidth="1"/>
    <col min="10766" max="10766" width="15.5546875" style="665" customWidth="1"/>
    <col min="10767" max="10767" width="24.33203125" style="665" customWidth="1"/>
    <col min="10768" max="10769" width="15" style="665" customWidth="1"/>
    <col min="10770" max="10770" width="9" style="665"/>
    <col min="10771" max="10771" width="10.44140625" style="665" customWidth="1"/>
    <col min="10772" max="10772" width="10.6640625" style="665" customWidth="1"/>
    <col min="10773" max="10773" width="9" style="665"/>
    <col min="10774" max="10774" width="11.88671875" style="665" customWidth="1"/>
    <col min="10775" max="10775" width="10.109375" style="665" customWidth="1"/>
    <col min="10776" max="10776" width="12.33203125" style="665" customWidth="1"/>
    <col min="10777" max="10777" width="15.6640625" style="665" customWidth="1"/>
    <col min="10778" max="10778" width="16.5546875" style="665" customWidth="1"/>
    <col min="10779" max="10779" width="30.44140625" style="665" customWidth="1"/>
    <col min="10780" max="11008" width="9" style="665"/>
    <col min="11009" max="11009" width="2.44140625" style="665" customWidth="1"/>
    <col min="11010" max="11010" width="4.109375" style="665" customWidth="1"/>
    <col min="11011" max="11011" width="27.109375" style="665" customWidth="1"/>
    <col min="11012" max="11012" width="11" style="665" customWidth="1"/>
    <col min="11013" max="11014" width="11.109375" style="665" customWidth="1"/>
    <col min="11015" max="11015" width="11.5546875" style="665" customWidth="1"/>
    <col min="11016" max="11016" width="12.109375" style="665" customWidth="1"/>
    <col min="11017" max="11017" width="4.88671875" style="665" customWidth="1"/>
    <col min="11018" max="11018" width="10.109375" style="665" customWidth="1"/>
    <col min="11019" max="11019" width="10" style="665" customWidth="1"/>
    <col min="11020" max="11020" width="11.44140625" style="665" customWidth="1"/>
    <col min="11021" max="11021" width="14.44140625" style="665" customWidth="1"/>
    <col min="11022" max="11022" width="15.5546875" style="665" customWidth="1"/>
    <col min="11023" max="11023" width="24.33203125" style="665" customWidth="1"/>
    <col min="11024" max="11025" width="15" style="665" customWidth="1"/>
    <col min="11026" max="11026" width="9" style="665"/>
    <col min="11027" max="11027" width="10.44140625" style="665" customWidth="1"/>
    <col min="11028" max="11028" width="10.6640625" style="665" customWidth="1"/>
    <col min="11029" max="11029" width="9" style="665"/>
    <col min="11030" max="11030" width="11.88671875" style="665" customWidth="1"/>
    <col min="11031" max="11031" width="10.109375" style="665" customWidth="1"/>
    <col min="11032" max="11032" width="12.33203125" style="665" customWidth="1"/>
    <col min="11033" max="11033" width="15.6640625" style="665" customWidth="1"/>
    <col min="11034" max="11034" width="16.5546875" style="665" customWidth="1"/>
    <col min="11035" max="11035" width="30.44140625" style="665" customWidth="1"/>
    <col min="11036" max="11264" width="9" style="665"/>
    <col min="11265" max="11265" width="2.44140625" style="665" customWidth="1"/>
    <col min="11266" max="11266" width="4.109375" style="665" customWidth="1"/>
    <col min="11267" max="11267" width="27.109375" style="665" customWidth="1"/>
    <col min="11268" max="11268" width="11" style="665" customWidth="1"/>
    <col min="11269" max="11270" width="11.109375" style="665" customWidth="1"/>
    <col min="11271" max="11271" width="11.5546875" style="665" customWidth="1"/>
    <col min="11272" max="11272" width="12.109375" style="665" customWidth="1"/>
    <col min="11273" max="11273" width="4.88671875" style="665" customWidth="1"/>
    <col min="11274" max="11274" width="10.109375" style="665" customWidth="1"/>
    <col min="11275" max="11275" width="10" style="665" customWidth="1"/>
    <col min="11276" max="11276" width="11.44140625" style="665" customWidth="1"/>
    <col min="11277" max="11277" width="14.44140625" style="665" customWidth="1"/>
    <col min="11278" max="11278" width="15.5546875" style="665" customWidth="1"/>
    <col min="11279" max="11279" width="24.33203125" style="665" customWidth="1"/>
    <col min="11280" max="11281" width="15" style="665" customWidth="1"/>
    <col min="11282" max="11282" width="9" style="665"/>
    <col min="11283" max="11283" width="10.44140625" style="665" customWidth="1"/>
    <col min="11284" max="11284" width="10.6640625" style="665" customWidth="1"/>
    <col min="11285" max="11285" width="9" style="665"/>
    <col min="11286" max="11286" width="11.88671875" style="665" customWidth="1"/>
    <col min="11287" max="11287" width="10.109375" style="665" customWidth="1"/>
    <col min="11288" max="11288" width="12.33203125" style="665" customWidth="1"/>
    <col min="11289" max="11289" width="15.6640625" style="665" customWidth="1"/>
    <col min="11290" max="11290" width="16.5546875" style="665" customWidth="1"/>
    <col min="11291" max="11291" width="30.44140625" style="665" customWidth="1"/>
    <col min="11292" max="11520" width="9" style="665"/>
    <col min="11521" max="11521" width="2.44140625" style="665" customWidth="1"/>
    <col min="11522" max="11522" width="4.109375" style="665" customWidth="1"/>
    <col min="11523" max="11523" width="27.109375" style="665" customWidth="1"/>
    <col min="11524" max="11524" width="11" style="665" customWidth="1"/>
    <col min="11525" max="11526" width="11.109375" style="665" customWidth="1"/>
    <col min="11527" max="11527" width="11.5546875" style="665" customWidth="1"/>
    <col min="11528" max="11528" width="12.109375" style="665" customWidth="1"/>
    <col min="11529" max="11529" width="4.88671875" style="665" customWidth="1"/>
    <col min="11530" max="11530" width="10.109375" style="665" customWidth="1"/>
    <col min="11531" max="11531" width="10" style="665" customWidth="1"/>
    <col min="11532" max="11532" width="11.44140625" style="665" customWidth="1"/>
    <col min="11533" max="11533" width="14.44140625" style="665" customWidth="1"/>
    <col min="11534" max="11534" width="15.5546875" style="665" customWidth="1"/>
    <col min="11535" max="11535" width="24.33203125" style="665" customWidth="1"/>
    <col min="11536" max="11537" width="15" style="665" customWidth="1"/>
    <col min="11538" max="11538" width="9" style="665"/>
    <col min="11539" max="11539" width="10.44140625" style="665" customWidth="1"/>
    <col min="11540" max="11540" width="10.6640625" style="665" customWidth="1"/>
    <col min="11541" max="11541" width="9" style="665"/>
    <col min="11542" max="11542" width="11.88671875" style="665" customWidth="1"/>
    <col min="11543" max="11543" width="10.109375" style="665" customWidth="1"/>
    <col min="11544" max="11544" width="12.33203125" style="665" customWidth="1"/>
    <col min="11545" max="11545" width="15.6640625" style="665" customWidth="1"/>
    <col min="11546" max="11546" width="16.5546875" style="665" customWidth="1"/>
    <col min="11547" max="11547" width="30.44140625" style="665" customWidth="1"/>
    <col min="11548" max="11776" width="9" style="665"/>
    <col min="11777" max="11777" width="2.44140625" style="665" customWidth="1"/>
    <col min="11778" max="11778" width="4.109375" style="665" customWidth="1"/>
    <col min="11779" max="11779" width="27.109375" style="665" customWidth="1"/>
    <col min="11780" max="11780" width="11" style="665" customWidth="1"/>
    <col min="11781" max="11782" width="11.109375" style="665" customWidth="1"/>
    <col min="11783" max="11783" width="11.5546875" style="665" customWidth="1"/>
    <col min="11784" max="11784" width="12.109375" style="665" customWidth="1"/>
    <col min="11785" max="11785" width="4.88671875" style="665" customWidth="1"/>
    <col min="11786" max="11786" width="10.109375" style="665" customWidth="1"/>
    <col min="11787" max="11787" width="10" style="665" customWidth="1"/>
    <col min="11788" max="11788" width="11.44140625" style="665" customWidth="1"/>
    <col min="11789" max="11789" width="14.44140625" style="665" customWidth="1"/>
    <col min="11790" max="11790" width="15.5546875" style="665" customWidth="1"/>
    <col min="11791" max="11791" width="24.33203125" style="665" customWidth="1"/>
    <col min="11792" max="11793" width="15" style="665" customWidth="1"/>
    <col min="11794" max="11794" width="9" style="665"/>
    <col min="11795" max="11795" width="10.44140625" style="665" customWidth="1"/>
    <col min="11796" max="11796" width="10.6640625" style="665" customWidth="1"/>
    <col min="11797" max="11797" width="9" style="665"/>
    <col min="11798" max="11798" width="11.88671875" style="665" customWidth="1"/>
    <col min="11799" max="11799" width="10.109375" style="665" customWidth="1"/>
    <col min="11800" max="11800" width="12.33203125" style="665" customWidth="1"/>
    <col min="11801" max="11801" width="15.6640625" style="665" customWidth="1"/>
    <col min="11802" max="11802" width="16.5546875" style="665" customWidth="1"/>
    <col min="11803" max="11803" width="30.44140625" style="665" customWidth="1"/>
    <col min="11804" max="12032" width="9" style="665"/>
    <col min="12033" max="12033" width="2.44140625" style="665" customWidth="1"/>
    <col min="12034" max="12034" width="4.109375" style="665" customWidth="1"/>
    <col min="12035" max="12035" width="27.109375" style="665" customWidth="1"/>
    <col min="12036" max="12036" width="11" style="665" customWidth="1"/>
    <col min="12037" max="12038" width="11.109375" style="665" customWidth="1"/>
    <col min="12039" max="12039" width="11.5546875" style="665" customWidth="1"/>
    <col min="12040" max="12040" width="12.109375" style="665" customWidth="1"/>
    <col min="12041" max="12041" width="4.88671875" style="665" customWidth="1"/>
    <col min="12042" max="12042" width="10.109375" style="665" customWidth="1"/>
    <col min="12043" max="12043" width="10" style="665" customWidth="1"/>
    <col min="12044" max="12044" width="11.44140625" style="665" customWidth="1"/>
    <col min="12045" max="12045" width="14.44140625" style="665" customWidth="1"/>
    <col min="12046" max="12046" width="15.5546875" style="665" customWidth="1"/>
    <col min="12047" max="12047" width="24.33203125" style="665" customWidth="1"/>
    <col min="12048" max="12049" width="15" style="665" customWidth="1"/>
    <col min="12050" max="12050" width="9" style="665"/>
    <col min="12051" max="12051" width="10.44140625" style="665" customWidth="1"/>
    <col min="12052" max="12052" width="10.6640625" style="665" customWidth="1"/>
    <col min="12053" max="12053" width="9" style="665"/>
    <col min="12054" max="12054" width="11.88671875" style="665" customWidth="1"/>
    <col min="12055" max="12055" width="10.109375" style="665" customWidth="1"/>
    <col min="12056" max="12056" width="12.33203125" style="665" customWidth="1"/>
    <col min="12057" max="12057" width="15.6640625" style="665" customWidth="1"/>
    <col min="12058" max="12058" width="16.5546875" style="665" customWidth="1"/>
    <col min="12059" max="12059" width="30.44140625" style="665" customWidth="1"/>
    <col min="12060" max="12288" width="9" style="665"/>
    <col min="12289" max="12289" width="2.44140625" style="665" customWidth="1"/>
    <col min="12290" max="12290" width="4.109375" style="665" customWidth="1"/>
    <col min="12291" max="12291" width="27.109375" style="665" customWidth="1"/>
    <col min="12292" max="12292" width="11" style="665" customWidth="1"/>
    <col min="12293" max="12294" width="11.109375" style="665" customWidth="1"/>
    <col min="12295" max="12295" width="11.5546875" style="665" customWidth="1"/>
    <col min="12296" max="12296" width="12.109375" style="665" customWidth="1"/>
    <col min="12297" max="12297" width="4.88671875" style="665" customWidth="1"/>
    <col min="12298" max="12298" width="10.109375" style="665" customWidth="1"/>
    <col min="12299" max="12299" width="10" style="665" customWidth="1"/>
    <col min="12300" max="12300" width="11.44140625" style="665" customWidth="1"/>
    <col min="12301" max="12301" width="14.44140625" style="665" customWidth="1"/>
    <col min="12302" max="12302" width="15.5546875" style="665" customWidth="1"/>
    <col min="12303" max="12303" width="24.33203125" style="665" customWidth="1"/>
    <col min="12304" max="12305" width="15" style="665" customWidth="1"/>
    <col min="12306" max="12306" width="9" style="665"/>
    <col min="12307" max="12307" width="10.44140625" style="665" customWidth="1"/>
    <col min="12308" max="12308" width="10.6640625" style="665" customWidth="1"/>
    <col min="12309" max="12309" width="9" style="665"/>
    <col min="12310" max="12310" width="11.88671875" style="665" customWidth="1"/>
    <col min="12311" max="12311" width="10.109375" style="665" customWidth="1"/>
    <col min="12312" max="12312" width="12.33203125" style="665" customWidth="1"/>
    <col min="12313" max="12313" width="15.6640625" style="665" customWidth="1"/>
    <col min="12314" max="12314" width="16.5546875" style="665" customWidth="1"/>
    <col min="12315" max="12315" width="30.44140625" style="665" customWidth="1"/>
    <col min="12316" max="12544" width="9" style="665"/>
    <col min="12545" max="12545" width="2.44140625" style="665" customWidth="1"/>
    <col min="12546" max="12546" width="4.109375" style="665" customWidth="1"/>
    <col min="12547" max="12547" width="27.109375" style="665" customWidth="1"/>
    <col min="12548" max="12548" width="11" style="665" customWidth="1"/>
    <col min="12549" max="12550" width="11.109375" style="665" customWidth="1"/>
    <col min="12551" max="12551" width="11.5546875" style="665" customWidth="1"/>
    <col min="12552" max="12552" width="12.109375" style="665" customWidth="1"/>
    <col min="12553" max="12553" width="4.88671875" style="665" customWidth="1"/>
    <col min="12554" max="12554" width="10.109375" style="665" customWidth="1"/>
    <col min="12555" max="12555" width="10" style="665" customWidth="1"/>
    <col min="12556" max="12556" width="11.44140625" style="665" customWidth="1"/>
    <col min="12557" max="12557" width="14.44140625" style="665" customWidth="1"/>
    <col min="12558" max="12558" width="15.5546875" style="665" customWidth="1"/>
    <col min="12559" max="12559" width="24.33203125" style="665" customWidth="1"/>
    <col min="12560" max="12561" width="15" style="665" customWidth="1"/>
    <col min="12562" max="12562" width="9" style="665"/>
    <col min="12563" max="12563" width="10.44140625" style="665" customWidth="1"/>
    <col min="12564" max="12564" width="10.6640625" style="665" customWidth="1"/>
    <col min="12565" max="12565" width="9" style="665"/>
    <col min="12566" max="12566" width="11.88671875" style="665" customWidth="1"/>
    <col min="12567" max="12567" width="10.109375" style="665" customWidth="1"/>
    <col min="12568" max="12568" width="12.33203125" style="665" customWidth="1"/>
    <col min="12569" max="12569" width="15.6640625" style="665" customWidth="1"/>
    <col min="12570" max="12570" width="16.5546875" style="665" customWidth="1"/>
    <col min="12571" max="12571" width="30.44140625" style="665" customWidth="1"/>
    <col min="12572" max="12800" width="9" style="665"/>
    <col min="12801" max="12801" width="2.44140625" style="665" customWidth="1"/>
    <col min="12802" max="12802" width="4.109375" style="665" customWidth="1"/>
    <col min="12803" max="12803" width="27.109375" style="665" customWidth="1"/>
    <col min="12804" max="12804" width="11" style="665" customWidth="1"/>
    <col min="12805" max="12806" width="11.109375" style="665" customWidth="1"/>
    <col min="12807" max="12807" width="11.5546875" style="665" customWidth="1"/>
    <col min="12808" max="12808" width="12.109375" style="665" customWidth="1"/>
    <col min="12809" max="12809" width="4.88671875" style="665" customWidth="1"/>
    <col min="12810" max="12810" width="10.109375" style="665" customWidth="1"/>
    <col min="12811" max="12811" width="10" style="665" customWidth="1"/>
    <col min="12812" max="12812" width="11.44140625" style="665" customWidth="1"/>
    <col min="12813" max="12813" width="14.44140625" style="665" customWidth="1"/>
    <col min="12814" max="12814" width="15.5546875" style="665" customWidth="1"/>
    <col min="12815" max="12815" width="24.33203125" style="665" customWidth="1"/>
    <col min="12816" max="12817" width="15" style="665" customWidth="1"/>
    <col min="12818" max="12818" width="9" style="665"/>
    <col min="12819" max="12819" width="10.44140625" style="665" customWidth="1"/>
    <col min="12820" max="12820" width="10.6640625" style="665" customWidth="1"/>
    <col min="12821" max="12821" width="9" style="665"/>
    <col min="12822" max="12822" width="11.88671875" style="665" customWidth="1"/>
    <col min="12823" max="12823" width="10.109375" style="665" customWidth="1"/>
    <col min="12824" max="12824" width="12.33203125" style="665" customWidth="1"/>
    <col min="12825" max="12825" width="15.6640625" style="665" customWidth="1"/>
    <col min="12826" max="12826" width="16.5546875" style="665" customWidth="1"/>
    <col min="12827" max="12827" width="30.44140625" style="665" customWidth="1"/>
    <col min="12828" max="13056" width="9" style="665"/>
    <col min="13057" max="13057" width="2.44140625" style="665" customWidth="1"/>
    <col min="13058" max="13058" width="4.109375" style="665" customWidth="1"/>
    <col min="13059" max="13059" width="27.109375" style="665" customWidth="1"/>
    <col min="13060" max="13060" width="11" style="665" customWidth="1"/>
    <col min="13061" max="13062" width="11.109375" style="665" customWidth="1"/>
    <col min="13063" max="13063" width="11.5546875" style="665" customWidth="1"/>
    <col min="13064" max="13064" width="12.109375" style="665" customWidth="1"/>
    <col min="13065" max="13065" width="4.88671875" style="665" customWidth="1"/>
    <col min="13066" max="13066" width="10.109375" style="665" customWidth="1"/>
    <col min="13067" max="13067" width="10" style="665" customWidth="1"/>
    <col min="13068" max="13068" width="11.44140625" style="665" customWidth="1"/>
    <col min="13069" max="13069" width="14.44140625" style="665" customWidth="1"/>
    <col min="13070" max="13070" width="15.5546875" style="665" customWidth="1"/>
    <col min="13071" max="13071" width="24.33203125" style="665" customWidth="1"/>
    <col min="13072" max="13073" width="15" style="665" customWidth="1"/>
    <col min="13074" max="13074" width="9" style="665"/>
    <col min="13075" max="13075" width="10.44140625" style="665" customWidth="1"/>
    <col min="13076" max="13076" width="10.6640625" style="665" customWidth="1"/>
    <col min="13077" max="13077" width="9" style="665"/>
    <col min="13078" max="13078" width="11.88671875" style="665" customWidth="1"/>
    <col min="13079" max="13079" width="10.109375" style="665" customWidth="1"/>
    <col min="13080" max="13080" width="12.33203125" style="665" customWidth="1"/>
    <col min="13081" max="13081" width="15.6640625" style="665" customWidth="1"/>
    <col min="13082" max="13082" width="16.5546875" style="665" customWidth="1"/>
    <col min="13083" max="13083" width="30.44140625" style="665" customWidth="1"/>
    <col min="13084" max="13312" width="9" style="665"/>
    <col min="13313" max="13313" width="2.44140625" style="665" customWidth="1"/>
    <col min="13314" max="13314" width="4.109375" style="665" customWidth="1"/>
    <col min="13315" max="13315" width="27.109375" style="665" customWidth="1"/>
    <col min="13316" max="13316" width="11" style="665" customWidth="1"/>
    <col min="13317" max="13318" width="11.109375" style="665" customWidth="1"/>
    <col min="13319" max="13319" width="11.5546875" style="665" customWidth="1"/>
    <col min="13320" max="13320" width="12.109375" style="665" customWidth="1"/>
    <col min="13321" max="13321" width="4.88671875" style="665" customWidth="1"/>
    <col min="13322" max="13322" width="10.109375" style="665" customWidth="1"/>
    <col min="13323" max="13323" width="10" style="665" customWidth="1"/>
    <col min="13324" max="13324" width="11.44140625" style="665" customWidth="1"/>
    <col min="13325" max="13325" width="14.44140625" style="665" customWidth="1"/>
    <col min="13326" max="13326" width="15.5546875" style="665" customWidth="1"/>
    <col min="13327" max="13327" width="24.33203125" style="665" customWidth="1"/>
    <col min="13328" max="13329" width="15" style="665" customWidth="1"/>
    <col min="13330" max="13330" width="9" style="665"/>
    <col min="13331" max="13331" width="10.44140625" style="665" customWidth="1"/>
    <col min="13332" max="13332" width="10.6640625" style="665" customWidth="1"/>
    <col min="13333" max="13333" width="9" style="665"/>
    <col min="13334" max="13334" width="11.88671875" style="665" customWidth="1"/>
    <col min="13335" max="13335" width="10.109375" style="665" customWidth="1"/>
    <col min="13336" max="13336" width="12.33203125" style="665" customWidth="1"/>
    <col min="13337" max="13337" width="15.6640625" style="665" customWidth="1"/>
    <col min="13338" max="13338" width="16.5546875" style="665" customWidth="1"/>
    <col min="13339" max="13339" width="30.44140625" style="665" customWidth="1"/>
    <col min="13340" max="13568" width="9" style="665"/>
    <col min="13569" max="13569" width="2.44140625" style="665" customWidth="1"/>
    <col min="13570" max="13570" width="4.109375" style="665" customWidth="1"/>
    <col min="13571" max="13571" width="27.109375" style="665" customWidth="1"/>
    <col min="13572" max="13572" width="11" style="665" customWidth="1"/>
    <col min="13573" max="13574" width="11.109375" style="665" customWidth="1"/>
    <col min="13575" max="13575" width="11.5546875" style="665" customWidth="1"/>
    <col min="13576" max="13576" width="12.109375" style="665" customWidth="1"/>
    <col min="13577" max="13577" width="4.88671875" style="665" customWidth="1"/>
    <col min="13578" max="13578" width="10.109375" style="665" customWidth="1"/>
    <col min="13579" max="13579" width="10" style="665" customWidth="1"/>
    <col min="13580" max="13580" width="11.44140625" style="665" customWidth="1"/>
    <col min="13581" max="13581" width="14.44140625" style="665" customWidth="1"/>
    <col min="13582" max="13582" width="15.5546875" style="665" customWidth="1"/>
    <col min="13583" max="13583" width="24.33203125" style="665" customWidth="1"/>
    <col min="13584" max="13585" width="15" style="665" customWidth="1"/>
    <col min="13586" max="13586" width="9" style="665"/>
    <col min="13587" max="13587" width="10.44140625" style="665" customWidth="1"/>
    <col min="13588" max="13588" width="10.6640625" style="665" customWidth="1"/>
    <col min="13589" max="13589" width="9" style="665"/>
    <col min="13590" max="13590" width="11.88671875" style="665" customWidth="1"/>
    <col min="13591" max="13591" width="10.109375" style="665" customWidth="1"/>
    <col min="13592" max="13592" width="12.33203125" style="665" customWidth="1"/>
    <col min="13593" max="13593" width="15.6640625" style="665" customWidth="1"/>
    <col min="13594" max="13594" width="16.5546875" style="665" customWidth="1"/>
    <col min="13595" max="13595" width="30.44140625" style="665" customWidth="1"/>
    <col min="13596" max="13824" width="9" style="665"/>
    <col min="13825" max="13825" width="2.44140625" style="665" customWidth="1"/>
    <col min="13826" max="13826" width="4.109375" style="665" customWidth="1"/>
    <col min="13827" max="13827" width="27.109375" style="665" customWidth="1"/>
    <col min="13828" max="13828" width="11" style="665" customWidth="1"/>
    <col min="13829" max="13830" width="11.109375" style="665" customWidth="1"/>
    <col min="13831" max="13831" width="11.5546875" style="665" customWidth="1"/>
    <col min="13832" max="13832" width="12.109375" style="665" customWidth="1"/>
    <col min="13833" max="13833" width="4.88671875" style="665" customWidth="1"/>
    <col min="13834" max="13834" width="10.109375" style="665" customWidth="1"/>
    <col min="13835" max="13835" width="10" style="665" customWidth="1"/>
    <col min="13836" max="13836" width="11.44140625" style="665" customWidth="1"/>
    <col min="13837" max="13837" width="14.44140625" style="665" customWidth="1"/>
    <col min="13838" max="13838" width="15.5546875" style="665" customWidth="1"/>
    <col min="13839" max="13839" width="24.33203125" style="665" customWidth="1"/>
    <col min="13840" max="13841" width="15" style="665" customWidth="1"/>
    <col min="13842" max="13842" width="9" style="665"/>
    <col min="13843" max="13843" width="10.44140625" style="665" customWidth="1"/>
    <col min="13844" max="13844" width="10.6640625" style="665" customWidth="1"/>
    <col min="13845" max="13845" width="9" style="665"/>
    <col min="13846" max="13846" width="11.88671875" style="665" customWidth="1"/>
    <col min="13847" max="13847" width="10.109375" style="665" customWidth="1"/>
    <col min="13848" max="13848" width="12.33203125" style="665" customWidth="1"/>
    <col min="13849" max="13849" width="15.6640625" style="665" customWidth="1"/>
    <col min="13850" max="13850" width="16.5546875" style="665" customWidth="1"/>
    <col min="13851" max="13851" width="30.44140625" style="665" customWidth="1"/>
    <col min="13852" max="14080" width="9" style="665"/>
    <col min="14081" max="14081" width="2.44140625" style="665" customWidth="1"/>
    <col min="14082" max="14082" width="4.109375" style="665" customWidth="1"/>
    <col min="14083" max="14083" width="27.109375" style="665" customWidth="1"/>
    <col min="14084" max="14084" width="11" style="665" customWidth="1"/>
    <col min="14085" max="14086" width="11.109375" style="665" customWidth="1"/>
    <col min="14087" max="14087" width="11.5546875" style="665" customWidth="1"/>
    <col min="14088" max="14088" width="12.109375" style="665" customWidth="1"/>
    <col min="14089" max="14089" width="4.88671875" style="665" customWidth="1"/>
    <col min="14090" max="14090" width="10.109375" style="665" customWidth="1"/>
    <col min="14091" max="14091" width="10" style="665" customWidth="1"/>
    <col min="14092" max="14092" width="11.44140625" style="665" customWidth="1"/>
    <col min="14093" max="14093" width="14.44140625" style="665" customWidth="1"/>
    <col min="14094" max="14094" width="15.5546875" style="665" customWidth="1"/>
    <col min="14095" max="14095" width="24.33203125" style="665" customWidth="1"/>
    <col min="14096" max="14097" width="15" style="665" customWidth="1"/>
    <col min="14098" max="14098" width="9" style="665"/>
    <col min="14099" max="14099" width="10.44140625" style="665" customWidth="1"/>
    <col min="14100" max="14100" width="10.6640625" style="665" customWidth="1"/>
    <col min="14101" max="14101" width="9" style="665"/>
    <col min="14102" max="14102" width="11.88671875" style="665" customWidth="1"/>
    <col min="14103" max="14103" width="10.109375" style="665" customWidth="1"/>
    <col min="14104" max="14104" width="12.33203125" style="665" customWidth="1"/>
    <col min="14105" max="14105" width="15.6640625" style="665" customWidth="1"/>
    <col min="14106" max="14106" width="16.5546875" style="665" customWidth="1"/>
    <col min="14107" max="14107" width="30.44140625" style="665" customWidth="1"/>
    <col min="14108" max="14336" width="9" style="665"/>
    <col min="14337" max="14337" width="2.44140625" style="665" customWidth="1"/>
    <col min="14338" max="14338" width="4.109375" style="665" customWidth="1"/>
    <col min="14339" max="14339" width="27.109375" style="665" customWidth="1"/>
    <col min="14340" max="14340" width="11" style="665" customWidth="1"/>
    <col min="14341" max="14342" width="11.109375" style="665" customWidth="1"/>
    <col min="14343" max="14343" width="11.5546875" style="665" customWidth="1"/>
    <col min="14344" max="14344" width="12.109375" style="665" customWidth="1"/>
    <col min="14345" max="14345" width="4.88671875" style="665" customWidth="1"/>
    <col min="14346" max="14346" width="10.109375" style="665" customWidth="1"/>
    <col min="14347" max="14347" width="10" style="665" customWidth="1"/>
    <col min="14348" max="14348" width="11.44140625" style="665" customWidth="1"/>
    <col min="14349" max="14349" width="14.44140625" style="665" customWidth="1"/>
    <col min="14350" max="14350" width="15.5546875" style="665" customWidth="1"/>
    <col min="14351" max="14351" width="24.33203125" style="665" customWidth="1"/>
    <col min="14352" max="14353" width="15" style="665" customWidth="1"/>
    <col min="14354" max="14354" width="9" style="665"/>
    <col min="14355" max="14355" width="10.44140625" style="665" customWidth="1"/>
    <col min="14356" max="14356" width="10.6640625" style="665" customWidth="1"/>
    <col min="14357" max="14357" width="9" style="665"/>
    <col min="14358" max="14358" width="11.88671875" style="665" customWidth="1"/>
    <col min="14359" max="14359" width="10.109375" style="665" customWidth="1"/>
    <col min="14360" max="14360" width="12.33203125" style="665" customWidth="1"/>
    <col min="14361" max="14361" width="15.6640625" style="665" customWidth="1"/>
    <col min="14362" max="14362" width="16.5546875" style="665" customWidth="1"/>
    <col min="14363" max="14363" width="30.44140625" style="665" customWidth="1"/>
    <col min="14364" max="14592" width="9" style="665"/>
    <col min="14593" max="14593" width="2.44140625" style="665" customWidth="1"/>
    <col min="14594" max="14594" width="4.109375" style="665" customWidth="1"/>
    <col min="14595" max="14595" width="27.109375" style="665" customWidth="1"/>
    <col min="14596" max="14596" width="11" style="665" customWidth="1"/>
    <col min="14597" max="14598" width="11.109375" style="665" customWidth="1"/>
    <col min="14599" max="14599" width="11.5546875" style="665" customWidth="1"/>
    <col min="14600" max="14600" width="12.109375" style="665" customWidth="1"/>
    <col min="14601" max="14601" width="4.88671875" style="665" customWidth="1"/>
    <col min="14602" max="14602" width="10.109375" style="665" customWidth="1"/>
    <col min="14603" max="14603" width="10" style="665" customWidth="1"/>
    <col min="14604" max="14604" width="11.44140625" style="665" customWidth="1"/>
    <col min="14605" max="14605" width="14.44140625" style="665" customWidth="1"/>
    <col min="14606" max="14606" width="15.5546875" style="665" customWidth="1"/>
    <col min="14607" max="14607" width="24.33203125" style="665" customWidth="1"/>
    <col min="14608" max="14609" width="15" style="665" customWidth="1"/>
    <col min="14610" max="14610" width="9" style="665"/>
    <col min="14611" max="14611" width="10.44140625" style="665" customWidth="1"/>
    <col min="14612" max="14612" width="10.6640625" style="665" customWidth="1"/>
    <col min="14613" max="14613" width="9" style="665"/>
    <col min="14614" max="14614" width="11.88671875" style="665" customWidth="1"/>
    <col min="14615" max="14615" width="10.109375" style="665" customWidth="1"/>
    <col min="14616" max="14616" width="12.33203125" style="665" customWidth="1"/>
    <col min="14617" max="14617" width="15.6640625" style="665" customWidth="1"/>
    <col min="14618" max="14618" width="16.5546875" style="665" customWidth="1"/>
    <col min="14619" max="14619" width="30.44140625" style="665" customWidth="1"/>
    <col min="14620" max="14848" width="9" style="665"/>
    <col min="14849" max="14849" width="2.44140625" style="665" customWidth="1"/>
    <col min="14850" max="14850" width="4.109375" style="665" customWidth="1"/>
    <col min="14851" max="14851" width="27.109375" style="665" customWidth="1"/>
    <col min="14852" max="14852" width="11" style="665" customWidth="1"/>
    <col min="14853" max="14854" width="11.109375" style="665" customWidth="1"/>
    <col min="14855" max="14855" width="11.5546875" style="665" customWidth="1"/>
    <col min="14856" max="14856" width="12.109375" style="665" customWidth="1"/>
    <col min="14857" max="14857" width="4.88671875" style="665" customWidth="1"/>
    <col min="14858" max="14858" width="10.109375" style="665" customWidth="1"/>
    <col min="14859" max="14859" width="10" style="665" customWidth="1"/>
    <col min="14860" max="14860" width="11.44140625" style="665" customWidth="1"/>
    <col min="14861" max="14861" width="14.44140625" style="665" customWidth="1"/>
    <col min="14862" max="14862" width="15.5546875" style="665" customWidth="1"/>
    <col min="14863" max="14863" width="24.33203125" style="665" customWidth="1"/>
    <col min="14864" max="14865" width="15" style="665" customWidth="1"/>
    <col min="14866" max="14866" width="9" style="665"/>
    <col min="14867" max="14867" width="10.44140625" style="665" customWidth="1"/>
    <col min="14868" max="14868" width="10.6640625" style="665" customWidth="1"/>
    <col min="14869" max="14869" width="9" style="665"/>
    <col min="14870" max="14870" width="11.88671875" style="665" customWidth="1"/>
    <col min="14871" max="14871" width="10.109375" style="665" customWidth="1"/>
    <col min="14872" max="14872" width="12.33203125" style="665" customWidth="1"/>
    <col min="14873" max="14873" width="15.6640625" style="665" customWidth="1"/>
    <col min="14874" max="14874" width="16.5546875" style="665" customWidth="1"/>
    <col min="14875" max="14875" width="30.44140625" style="665" customWidth="1"/>
    <col min="14876" max="15104" width="9" style="665"/>
    <col min="15105" max="15105" width="2.44140625" style="665" customWidth="1"/>
    <col min="15106" max="15106" width="4.109375" style="665" customWidth="1"/>
    <col min="15107" max="15107" width="27.109375" style="665" customWidth="1"/>
    <col min="15108" max="15108" width="11" style="665" customWidth="1"/>
    <col min="15109" max="15110" width="11.109375" style="665" customWidth="1"/>
    <col min="15111" max="15111" width="11.5546875" style="665" customWidth="1"/>
    <col min="15112" max="15112" width="12.109375" style="665" customWidth="1"/>
    <col min="15113" max="15113" width="4.88671875" style="665" customWidth="1"/>
    <col min="15114" max="15114" width="10.109375" style="665" customWidth="1"/>
    <col min="15115" max="15115" width="10" style="665" customWidth="1"/>
    <col min="15116" max="15116" width="11.44140625" style="665" customWidth="1"/>
    <col min="15117" max="15117" width="14.44140625" style="665" customWidth="1"/>
    <col min="15118" max="15118" width="15.5546875" style="665" customWidth="1"/>
    <col min="15119" max="15119" width="24.33203125" style="665" customWidth="1"/>
    <col min="15120" max="15121" width="15" style="665" customWidth="1"/>
    <col min="15122" max="15122" width="9" style="665"/>
    <col min="15123" max="15123" width="10.44140625" style="665" customWidth="1"/>
    <col min="15124" max="15124" width="10.6640625" style="665" customWidth="1"/>
    <col min="15125" max="15125" width="9" style="665"/>
    <col min="15126" max="15126" width="11.88671875" style="665" customWidth="1"/>
    <col min="15127" max="15127" width="10.109375" style="665" customWidth="1"/>
    <col min="15128" max="15128" width="12.33203125" style="665" customWidth="1"/>
    <col min="15129" max="15129" width="15.6640625" style="665" customWidth="1"/>
    <col min="15130" max="15130" width="16.5546875" style="665" customWidth="1"/>
    <col min="15131" max="15131" width="30.44140625" style="665" customWidth="1"/>
    <col min="15132" max="15360" width="9" style="665"/>
    <col min="15361" max="15361" width="2.44140625" style="665" customWidth="1"/>
    <col min="15362" max="15362" width="4.109375" style="665" customWidth="1"/>
    <col min="15363" max="15363" width="27.109375" style="665" customWidth="1"/>
    <col min="15364" max="15364" width="11" style="665" customWidth="1"/>
    <col min="15365" max="15366" width="11.109375" style="665" customWidth="1"/>
    <col min="15367" max="15367" width="11.5546875" style="665" customWidth="1"/>
    <col min="15368" max="15368" width="12.109375" style="665" customWidth="1"/>
    <col min="15369" max="15369" width="4.88671875" style="665" customWidth="1"/>
    <col min="15370" max="15370" width="10.109375" style="665" customWidth="1"/>
    <col min="15371" max="15371" width="10" style="665" customWidth="1"/>
    <col min="15372" max="15372" width="11.44140625" style="665" customWidth="1"/>
    <col min="15373" max="15373" width="14.44140625" style="665" customWidth="1"/>
    <col min="15374" max="15374" width="15.5546875" style="665" customWidth="1"/>
    <col min="15375" max="15375" width="24.33203125" style="665" customWidth="1"/>
    <col min="15376" max="15377" width="15" style="665" customWidth="1"/>
    <col min="15378" max="15378" width="9" style="665"/>
    <col min="15379" max="15379" width="10.44140625" style="665" customWidth="1"/>
    <col min="15380" max="15380" width="10.6640625" style="665" customWidth="1"/>
    <col min="15381" max="15381" width="9" style="665"/>
    <col min="15382" max="15382" width="11.88671875" style="665" customWidth="1"/>
    <col min="15383" max="15383" width="10.109375" style="665" customWidth="1"/>
    <col min="15384" max="15384" width="12.33203125" style="665" customWidth="1"/>
    <col min="15385" max="15385" width="15.6640625" style="665" customWidth="1"/>
    <col min="15386" max="15386" width="16.5546875" style="665" customWidth="1"/>
    <col min="15387" max="15387" width="30.44140625" style="665" customWidth="1"/>
    <col min="15388" max="15616" width="9" style="665"/>
    <col min="15617" max="15617" width="2.44140625" style="665" customWidth="1"/>
    <col min="15618" max="15618" width="4.109375" style="665" customWidth="1"/>
    <col min="15619" max="15619" width="27.109375" style="665" customWidth="1"/>
    <col min="15620" max="15620" width="11" style="665" customWidth="1"/>
    <col min="15621" max="15622" width="11.109375" style="665" customWidth="1"/>
    <col min="15623" max="15623" width="11.5546875" style="665" customWidth="1"/>
    <col min="15624" max="15624" width="12.109375" style="665" customWidth="1"/>
    <col min="15625" max="15625" width="4.88671875" style="665" customWidth="1"/>
    <col min="15626" max="15626" width="10.109375" style="665" customWidth="1"/>
    <col min="15627" max="15627" width="10" style="665" customWidth="1"/>
    <col min="15628" max="15628" width="11.44140625" style="665" customWidth="1"/>
    <col min="15629" max="15629" width="14.44140625" style="665" customWidth="1"/>
    <col min="15630" max="15630" width="15.5546875" style="665" customWidth="1"/>
    <col min="15631" max="15631" width="24.33203125" style="665" customWidth="1"/>
    <col min="15632" max="15633" width="15" style="665" customWidth="1"/>
    <col min="15634" max="15634" width="9" style="665"/>
    <col min="15635" max="15635" width="10.44140625" style="665" customWidth="1"/>
    <col min="15636" max="15636" width="10.6640625" style="665" customWidth="1"/>
    <col min="15637" max="15637" width="9" style="665"/>
    <col min="15638" max="15638" width="11.88671875" style="665" customWidth="1"/>
    <col min="15639" max="15639" width="10.109375" style="665" customWidth="1"/>
    <col min="15640" max="15640" width="12.33203125" style="665" customWidth="1"/>
    <col min="15641" max="15641" width="15.6640625" style="665" customWidth="1"/>
    <col min="15642" max="15642" width="16.5546875" style="665" customWidth="1"/>
    <col min="15643" max="15643" width="30.44140625" style="665" customWidth="1"/>
    <col min="15644" max="15872" width="9" style="665"/>
    <col min="15873" max="15873" width="2.44140625" style="665" customWidth="1"/>
    <col min="15874" max="15874" width="4.109375" style="665" customWidth="1"/>
    <col min="15875" max="15875" width="27.109375" style="665" customWidth="1"/>
    <col min="15876" max="15876" width="11" style="665" customWidth="1"/>
    <col min="15877" max="15878" width="11.109375" style="665" customWidth="1"/>
    <col min="15879" max="15879" width="11.5546875" style="665" customWidth="1"/>
    <col min="15880" max="15880" width="12.109375" style="665" customWidth="1"/>
    <col min="15881" max="15881" width="4.88671875" style="665" customWidth="1"/>
    <col min="15882" max="15882" width="10.109375" style="665" customWidth="1"/>
    <col min="15883" max="15883" width="10" style="665" customWidth="1"/>
    <col min="15884" max="15884" width="11.44140625" style="665" customWidth="1"/>
    <col min="15885" max="15885" width="14.44140625" style="665" customWidth="1"/>
    <col min="15886" max="15886" width="15.5546875" style="665" customWidth="1"/>
    <col min="15887" max="15887" width="24.33203125" style="665" customWidth="1"/>
    <col min="15888" max="15889" width="15" style="665" customWidth="1"/>
    <col min="15890" max="15890" width="9" style="665"/>
    <col min="15891" max="15891" width="10.44140625" style="665" customWidth="1"/>
    <col min="15892" max="15892" width="10.6640625" style="665" customWidth="1"/>
    <col min="15893" max="15893" width="9" style="665"/>
    <col min="15894" max="15894" width="11.88671875" style="665" customWidth="1"/>
    <col min="15895" max="15895" width="10.109375" style="665" customWidth="1"/>
    <col min="15896" max="15896" width="12.33203125" style="665" customWidth="1"/>
    <col min="15897" max="15897" width="15.6640625" style="665" customWidth="1"/>
    <col min="15898" max="15898" width="16.5546875" style="665" customWidth="1"/>
    <col min="15899" max="15899" width="30.44140625" style="665" customWidth="1"/>
    <col min="15900" max="16128" width="9" style="665"/>
    <col min="16129" max="16129" width="2.44140625" style="665" customWidth="1"/>
    <col min="16130" max="16130" width="4.109375" style="665" customWidth="1"/>
    <col min="16131" max="16131" width="27.109375" style="665" customWidth="1"/>
    <col min="16132" max="16132" width="11" style="665" customWidth="1"/>
    <col min="16133" max="16134" width="11.109375" style="665" customWidth="1"/>
    <col min="16135" max="16135" width="11.5546875" style="665" customWidth="1"/>
    <col min="16136" max="16136" width="12.109375" style="665" customWidth="1"/>
    <col min="16137" max="16137" width="4.88671875" style="665" customWidth="1"/>
    <col min="16138" max="16138" width="10.109375" style="665" customWidth="1"/>
    <col min="16139" max="16139" width="10" style="665" customWidth="1"/>
    <col min="16140" max="16140" width="11.44140625" style="665" customWidth="1"/>
    <col min="16141" max="16141" width="14.44140625" style="665" customWidth="1"/>
    <col min="16142" max="16142" width="15.5546875" style="665" customWidth="1"/>
    <col min="16143" max="16143" width="24.33203125" style="665" customWidth="1"/>
    <col min="16144" max="16145" width="15" style="665" customWidth="1"/>
    <col min="16146" max="16146" width="9" style="665"/>
    <col min="16147" max="16147" width="10.44140625" style="665" customWidth="1"/>
    <col min="16148" max="16148" width="10.6640625" style="665" customWidth="1"/>
    <col min="16149" max="16149" width="9" style="665"/>
    <col min="16150" max="16150" width="11.88671875" style="665" customWidth="1"/>
    <col min="16151" max="16151" width="10.109375" style="665" customWidth="1"/>
    <col min="16152" max="16152" width="12.33203125" style="665" customWidth="1"/>
    <col min="16153" max="16153" width="15.6640625" style="665" customWidth="1"/>
    <col min="16154" max="16154" width="16.5546875" style="665" customWidth="1"/>
    <col min="16155" max="16155" width="30.44140625" style="665" customWidth="1"/>
    <col min="16156" max="16384" width="9" style="665"/>
  </cols>
  <sheetData>
    <row r="1" spans="1:27" ht="15.75" hidden="1" customHeight="1">
      <c r="B1" s="675" t="s">
        <v>464</v>
      </c>
    </row>
    <row r="2" spans="1:27" ht="408.75" hidden="1" customHeight="1"/>
    <row r="3" spans="1:27">
      <c r="B3" s="675" t="s">
        <v>459</v>
      </c>
      <c r="D3" s="665" t="s">
        <v>465</v>
      </c>
    </row>
    <row r="4" spans="1:27">
      <c r="B4" s="675" t="s">
        <v>365</v>
      </c>
      <c r="D4" s="665" t="s">
        <v>665</v>
      </c>
    </row>
    <row r="5" spans="1:27">
      <c r="B5" s="675" t="s">
        <v>366</v>
      </c>
      <c r="D5" s="753"/>
    </row>
    <row r="7" spans="1:27">
      <c r="B7" s="1443" t="s">
        <v>7</v>
      </c>
      <c r="C7" s="1443" t="s">
        <v>691</v>
      </c>
      <c r="D7" s="1434" t="s">
        <v>466</v>
      </c>
      <c r="E7" s="1435"/>
      <c r="F7" s="1435"/>
      <c r="G7" s="1435"/>
      <c r="H7" s="1435"/>
      <c r="I7" s="1435"/>
      <c r="J7" s="1435"/>
      <c r="K7" s="1435"/>
      <c r="L7" s="1435"/>
      <c r="M7" s="1435"/>
      <c r="N7" s="1435"/>
      <c r="O7" s="1435"/>
      <c r="P7" s="1435"/>
      <c r="Q7" s="1435"/>
      <c r="R7" s="1435"/>
      <c r="S7" s="1435"/>
      <c r="T7" s="1435"/>
      <c r="U7" s="1435"/>
      <c r="V7" s="1435"/>
      <c r="W7" s="1435"/>
      <c r="X7" s="1435"/>
      <c r="Y7" s="1435"/>
      <c r="Z7" s="1435"/>
      <c r="AA7" s="1435"/>
    </row>
    <row r="8" spans="1:27">
      <c r="B8" s="1443"/>
      <c r="C8" s="1443"/>
      <c r="D8" s="1436" t="s">
        <v>467</v>
      </c>
      <c r="E8" s="1437"/>
      <c r="F8" s="1437"/>
      <c r="G8" s="1437"/>
      <c r="H8" s="1437"/>
      <c r="I8" s="1437"/>
      <c r="J8" s="1437"/>
      <c r="K8" s="1437"/>
      <c r="L8" s="1437"/>
      <c r="M8" s="1437"/>
      <c r="N8" s="1437"/>
      <c r="O8" s="1438"/>
      <c r="P8" s="1436" t="s">
        <v>623</v>
      </c>
      <c r="Q8" s="1437"/>
      <c r="R8" s="1437"/>
      <c r="S8" s="1437"/>
      <c r="T8" s="1437"/>
      <c r="U8" s="1437"/>
      <c r="V8" s="1437"/>
      <c r="W8" s="1437"/>
      <c r="X8" s="1437"/>
      <c r="Y8" s="1437"/>
      <c r="Z8" s="1437"/>
      <c r="AA8" s="1438"/>
    </row>
    <row r="9" spans="1:27" ht="39.6" customHeight="1">
      <c r="B9" s="1443"/>
      <c r="C9" s="1443"/>
      <c r="D9" s="1431" t="s">
        <v>468</v>
      </c>
      <c r="E9" s="1439" t="s">
        <v>469</v>
      </c>
      <c r="F9" s="1440"/>
      <c r="G9" s="1431" t="s">
        <v>470</v>
      </c>
      <c r="H9" s="1429" t="s">
        <v>471</v>
      </c>
      <c r="I9" s="1431" t="s">
        <v>434</v>
      </c>
      <c r="J9" s="1429" t="s">
        <v>472</v>
      </c>
      <c r="K9" s="1431" t="s">
        <v>439</v>
      </c>
      <c r="L9" s="1431" t="s">
        <v>473</v>
      </c>
      <c r="M9" s="1431" t="s">
        <v>474</v>
      </c>
      <c r="N9" s="1431" t="s">
        <v>442</v>
      </c>
      <c r="O9" s="1431" t="s">
        <v>475</v>
      </c>
      <c r="P9" s="1431" t="s">
        <v>468</v>
      </c>
      <c r="Q9" s="1439" t="s">
        <v>469</v>
      </c>
      <c r="R9" s="1440"/>
      <c r="S9" s="1431" t="s">
        <v>470</v>
      </c>
      <c r="T9" s="1429" t="s">
        <v>471</v>
      </c>
      <c r="U9" s="1431" t="s">
        <v>434</v>
      </c>
      <c r="V9" s="1429" t="s">
        <v>472</v>
      </c>
      <c r="W9" s="1431" t="s">
        <v>439</v>
      </c>
      <c r="X9" s="1431" t="s">
        <v>473</v>
      </c>
      <c r="Y9" s="1431" t="s">
        <v>474</v>
      </c>
      <c r="Z9" s="1431" t="s">
        <v>442</v>
      </c>
      <c r="AA9" s="1431" t="s">
        <v>475</v>
      </c>
    </row>
    <row r="10" spans="1:27" ht="21.75" customHeight="1">
      <c r="B10" s="1443"/>
      <c r="C10" s="1443"/>
      <c r="D10" s="1432"/>
      <c r="E10" s="752" t="s">
        <v>172</v>
      </c>
      <c r="F10" s="752" t="s">
        <v>476</v>
      </c>
      <c r="G10" s="1432"/>
      <c r="H10" s="1430"/>
      <c r="I10" s="1432"/>
      <c r="J10" s="1430"/>
      <c r="K10" s="1432"/>
      <c r="L10" s="1432"/>
      <c r="M10" s="1432"/>
      <c r="N10" s="1432"/>
      <c r="O10" s="1432"/>
      <c r="P10" s="1432"/>
      <c r="Q10" s="752" t="s">
        <v>172</v>
      </c>
      <c r="R10" s="752" t="s">
        <v>476</v>
      </c>
      <c r="S10" s="1432"/>
      <c r="T10" s="1430"/>
      <c r="U10" s="1432"/>
      <c r="V10" s="1430"/>
      <c r="W10" s="1432"/>
      <c r="X10" s="1432"/>
      <c r="Y10" s="1432"/>
      <c r="Z10" s="1432"/>
      <c r="AA10" s="1432"/>
    </row>
    <row r="11" spans="1:27" s="666" customFormat="1">
      <c r="B11" s="751">
        <v>1</v>
      </c>
      <c r="C11" s="751">
        <f t="shared" ref="C11:AA11" si="0">+B11+1</f>
        <v>2</v>
      </c>
      <c r="D11" s="751">
        <f t="shared" si="0"/>
        <v>3</v>
      </c>
      <c r="E11" s="751">
        <f t="shared" si="0"/>
        <v>4</v>
      </c>
      <c r="F11" s="751">
        <f t="shared" si="0"/>
        <v>5</v>
      </c>
      <c r="G11" s="751">
        <f t="shared" si="0"/>
        <v>6</v>
      </c>
      <c r="H11" s="751">
        <f t="shared" si="0"/>
        <v>7</v>
      </c>
      <c r="I11" s="751">
        <f t="shared" si="0"/>
        <v>8</v>
      </c>
      <c r="J11" s="751">
        <f t="shared" si="0"/>
        <v>9</v>
      </c>
      <c r="K11" s="751">
        <f t="shared" si="0"/>
        <v>10</v>
      </c>
      <c r="L11" s="751">
        <f t="shared" si="0"/>
        <v>11</v>
      </c>
      <c r="M11" s="751">
        <f t="shared" si="0"/>
        <v>12</v>
      </c>
      <c r="N11" s="751">
        <f t="shared" si="0"/>
        <v>13</v>
      </c>
      <c r="O11" s="751">
        <f t="shared" si="0"/>
        <v>14</v>
      </c>
      <c r="P11" s="751">
        <f t="shared" si="0"/>
        <v>15</v>
      </c>
      <c r="Q11" s="751">
        <f t="shared" si="0"/>
        <v>16</v>
      </c>
      <c r="R11" s="751">
        <f t="shared" si="0"/>
        <v>17</v>
      </c>
      <c r="S11" s="751">
        <f t="shared" si="0"/>
        <v>18</v>
      </c>
      <c r="T11" s="751">
        <f t="shared" si="0"/>
        <v>19</v>
      </c>
      <c r="U11" s="751">
        <f t="shared" si="0"/>
        <v>20</v>
      </c>
      <c r="V11" s="751">
        <f t="shared" si="0"/>
        <v>21</v>
      </c>
      <c r="W11" s="751">
        <f t="shared" si="0"/>
        <v>22</v>
      </c>
      <c r="X11" s="751">
        <f t="shared" si="0"/>
        <v>23</v>
      </c>
      <c r="Y11" s="751">
        <f t="shared" si="0"/>
        <v>24</v>
      </c>
      <c r="Z11" s="751">
        <f t="shared" si="0"/>
        <v>25</v>
      </c>
      <c r="AA11" s="751">
        <f t="shared" si="0"/>
        <v>26</v>
      </c>
    </row>
    <row r="12" spans="1:27" ht="55.5" customHeight="1">
      <c r="B12" s="747">
        <v>1</v>
      </c>
      <c r="C12" s="300" t="s">
        <v>674</v>
      </c>
      <c r="D12" s="416">
        <v>0</v>
      </c>
      <c r="E12" s="416">
        <v>0</v>
      </c>
      <c r="F12" s="416"/>
      <c r="G12" s="416">
        <v>85</v>
      </c>
      <c r="H12" s="416">
        <v>10</v>
      </c>
      <c r="I12" s="416">
        <v>0</v>
      </c>
      <c r="J12" s="416">
        <v>44</v>
      </c>
      <c r="K12" s="416"/>
      <c r="L12" s="416"/>
      <c r="M12" s="416"/>
      <c r="N12" s="416"/>
      <c r="O12" s="417">
        <v>34</v>
      </c>
      <c r="P12" s="416"/>
      <c r="Q12" s="416"/>
      <c r="R12" s="416"/>
      <c r="S12" s="416">
        <v>44</v>
      </c>
      <c r="T12" s="416">
        <v>55</v>
      </c>
      <c r="U12" s="416">
        <v>2</v>
      </c>
      <c r="V12" s="416">
        <v>55</v>
      </c>
      <c r="W12" s="416"/>
      <c r="X12" s="416"/>
      <c r="Y12" s="416">
        <v>4</v>
      </c>
      <c r="Z12" s="416">
        <v>3</v>
      </c>
      <c r="AA12" s="417"/>
    </row>
    <row r="13" spans="1:27" ht="44.25" customHeight="1">
      <c r="B13" s="747">
        <v>2</v>
      </c>
      <c r="C13" s="300" t="s">
        <v>675</v>
      </c>
      <c r="D13" s="416">
        <v>0</v>
      </c>
      <c r="E13" s="416">
        <v>0</v>
      </c>
      <c r="F13" s="416">
        <v>0</v>
      </c>
      <c r="G13" s="416">
        <v>31</v>
      </c>
      <c r="H13" s="416">
        <v>6</v>
      </c>
      <c r="I13" s="416">
        <v>1</v>
      </c>
      <c r="J13" s="416">
        <v>7</v>
      </c>
      <c r="K13" s="416">
        <v>0</v>
      </c>
      <c r="L13" s="416">
        <v>0</v>
      </c>
      <c r="M13" s="416">
        <v>0</v>
      </c>
      <c r="N13" s="416">
        <v>0</v>
      </c>
      <c r="O13" s="417">
        <v>58</v>
      </c>
      <c r="P13" s="416">
        <v>0</v>
      </c>
      <c r="Q13" s="416">
        <v>0</v>
      </c>
      <c r="R13" s="416">
        <v>0</v>
      </c>
      <c r="S13" s="416">
        <v>27</v>
      </c>
      <c r="T13" s="416">
        <v>7</v>
      </c>
      <c r="U13" s="416">
        <v>1</v>
      </c>
      <c r="V13" s="416">
        <v>1</v>
      </c>
      <c r="W13" s="416">
        <v>0</v>
      </c>
      <c r="X13" s="416">
        <v>0</v>
      </c>
      <c r="Y13" s="416">
        <v>1</v>
      </c>
      <c r="Z13" s="416">
        <v>1</v>
      </c>
      <c r="AA13" s="417">
        <v>44</v>
      </c>
    </row>
    <row r="14" spans="1:27" ht="44.25" customHeight="1">
      <c r="B14" s="747">
        <v>3</v>
      </c>
      <c r="C14" s="300" t="s">
        <v>676</v>
      </c>
      <c r="D14" s="416">
        <v>0</v>
      </c>
      <c r="E14" s="416">
        <v>0</v>
      </c>
      <c r="F14" s="416">
        <v>0</v>
      </c>
      <c r="G14" s="416">
        <v>80</v>
      </c>
      <c r="H14" s="416">
        <v>65</v>
      </c>
      <c r="I14" s="416">
        <v>16</v>
      </c>
      <c r="J14" s="416">
        <v>55</v>
      </c>
      <c r="K14" s="416">
        <v>0</v>
      </c>
      <c r="L14" s="416">
        <v>0</v>
      </c>
      <c r="M14" s="416">
        <v>0</v>
      </c>
      <c r="N14" s="416">
        <v>0</v>
      </c>
      <c r="O14" s="416">
        <v>55</v>
      </c>
      <c r="P14" s="416">
        <v>0</v>
      </c>
      <c r="Q14" s="416">
        <v>0</v>
      </c>
      <c r="R14" s="416">
        <v>0</v>
      </c>
      <c r="S14" s="416">
        <v>76</v>
      </c>
      <c r="T14" s="416">
        <v>56</v>
      </c>
      <c r="U14" s="416">
        <v>9</v>
      </c>
      <c r="V14" s="416">
        <v>67</v>
      </c>
      <c r="W14" s="416">
        <v>0</v>
      </c>
      <c r="X14" s="416">
        <v>0</v>
      </c>
      <c r="Y14" s="416">
        <v>5</v>
      </c>
      <c r="Z14" s="416">
        <v>4</v>
      </c>
      <c r="AA14" s="416">
        <v>0</v>
      </c>
    </row>
    <row r="15" spans="1:27" ht="44.25" customHeight="1">
      <c r="B15" s="747">
        <v>4</v>
      </c>
      <c r="C15" s="300" t="s">
        <v>677</v>
      </c>
      <c r="D15" s="416">
        <v>0</v>
      </c>
      <c r="E15" s="416">
        <v>0</v>
      </c>
      <c r="F15" s="416"/>
      <c r="G15" s="416">
        <v>13</v>
      </c>
      <c r="H15" s="416">
        <v>3</v>
      </c>
      <c r="I15" s="416">
        <v>14</v>
      </c>
      <c r="J15" s="416">
        <v>3</v>
      </c>
      <c r="K15" s="416"/>
      <c r="L15" s="416"/>
      <c r="M15" s="416"/>
      <c r="N15" s="416"/>
      <c r="O15" s="416">
        <v>21</v>
      </c>
      <c r="P15" s="416">
        <v>1</v>
      </c>
      <c r="Q15" s="416"/>
      <c r="R15" s="416"/>
      <c r="S15" s="416">
        <v>15</v>
      </c>
      <c r="T15" s="416">
        <v>2</v>
      </c>
      <c r="U15" s="416">
        <v>19</v>
      </c>
      <c r="V15" s="416">
        <v>2</v>
      </c>
      <c r="W15" s="416"/>
      <c r="X15" s="416"/>
      <c r="Y15" s="416">
        <v>1</v>
      </c>
      <c r="Z15" s="416"/>
      <c r="AA15" s="417">
        <v>27</v>
      </c>
    </row>
    <row r="16" spans="1:27" ht="51.75" customHeight="1">
      <c r="A16" s="750"/>
      <c r="B16" s="747">
        <v>5</v>
      </c>
      <c r="C16" s="300" t="s">
        <v>678</v>
      </c>
      <c r="D16" s="416">
        <v>0</v>
      </c>
      <c r="E16" s="416">
        <v>0</v>
      </c>
      <c r="F16" s="416"/>
      <c r="G16" s="416">
        <v>9</v>
      </c>
      <c r="H16" s="416">
        <v>1</v>
      </c>
      <c r="I16" s="416">
        <v>4</v>
      </c>
      <c r="J16" s="416">
        <v>2</v>
      </c>
      <c r="K16" s="416"/>
      <c r="L16" s="416"/>
      <c r="M16" s="416"/>
      <c r="N16" s="416"/>
      <c r="O16" s="417">
        <v>40</v>
      </c>
      <c r="P16" s="416"/>
      <c r="Q16" s="416"/>
      <c r="R16" s="416"/>
      <c r="S16" s="416">
        <v>19</v>
      </c>
      <c r="T16" s="416"/>
      <c r="U16" s="416">
        <v>3</v>
      </c>
      <c r="V16" s="416"/>
      <c r="W16" s="416"/>
      <c r="X16" s="416"/>
      <c r="Y16" s="416"/>
      <c r="Z16" s="416">
        <v>1</v>
      </c>
      <c r="AA16" s="417">
        <v>39</v>
      </c>
    </row>
    <row r="17" spans="1:29" s="748" customFormat="1" ht="49.5" customHeight="1">
      <c r="B17" s="747">
        <v>6</v>
      </c>
      <c r="C17" s="300" t="s">
        <v>679</v>
      </c>
      <c r="D17" s="416">
        <v>0</v>
      </c>
      <c r="E17" s="416">
        <v>0</v>
      </c>
      <c r="F17" s="416">
        <v>0</v>
      </c>
      <c r="G17" s="416">
        <v>100</v>
      </c>
      <c r="H17" s="416">
        <v>75</v>
      </c>
      <c r="I17" s="416">
        <v>11</v>
      </c>
      <c r="J17" s="416">
        <v>75</v>
      </c>
      <c r="K17" s="416">
        <v>0</v>
      </c>
      <c r="L17" s="416">
        <v>0</v>
      </c>
      <c r="M17" s="416">
        <v>1</v>
      </c>
      <c r="N17" s="416">
        <v>5</v>
      </c>
      <c r="O17" s="417">
        <v>45</v>
      </c>
      <c r="P17" s="416">
        <v>0</v>
      </c>
      <c r="Q17" s="416">
        <v>0</v>
      </c>
      <c r="R17" s="416">
        <v>0</v>
      </c>
      <c r="S17" s="416">
        <v>82</v>
      </c>
      <c r="T17" s="416">
        <v>83</v>
      </c>
      <c r="U17" s="416">
        <v>4</v>
      </c>
      <c r="V17" s="416">
        <v>70</v>
      </c>
      <c r="W17" s="416">
        <v>0</v>
      </c>
      <c r="X17" s="416">
        <v>0</v>
      </c>
      <c r="Y17" s="416">
        <v>7</v>
      </c>
      <c r="Z17" s="416">
        <v>10</v>
      </c>
      <c r="AA17" s="416">
        <v>15</v>
      </c>
      <c r="AC17" s="749"/>
    </row>
    <row r="18" spans="1:29" ht="44.25" customHeight="1">
      <c r="B18" s="747">
        <v>7</v>
      </c>
      <c r="C18" s="300" t="s">
        <v>680</v>
      </c>
      <c r="D18" s="416">
        <v>0</v>
      </c>
      <c r="E18" s="416">
        <v>0</v>
      </c>
      <c r="F18" s="416"/>
      <c r="G18" s="416">
        <v>32</v>
      </c>
      <c r="H18" s="416">
        <v>8</v>
      </c>
      <c r="I18" s="416">
        <v>3</v>
      </c>
      <c r="J18" s="416">
        <v>1</v>
      </c>
      <c r="K18" s="416"/>
      <c r="L18" s="416"/>
      <c r="M18" s="416"/>
      <c r="N18" s="416"/>
      <c r="O18" s="416"/>
      <c r="P18" s="416"/>
      <c r="Q18" s="416"/>
      <c r="R18" s="416"/>
      <c r="S18" s="416">
        <v>20</v>
      </c>
      <c r="T18" s="416">
        <v>6</v>
      </c>
      <c r="U18" s="416">
        <v>5</v>
      </c>
      <c r="V18" s="416">
        <v>14</v>
      </c>
      <c r="W18" s="416"/>
      <c r="X18" s="416"/>
      <c r="Y18" s="416">
        <v>20</v>
      </c>
      <c r="Z18" s="416">
        <v>5</v>
      </c>
      <c r="AA18" s="418"/>
    </row>
    <row r="19" spans="1:29" ht="77.25" customHeight="1">
      <c r="B19" s="747">
        <v>8</v>
      </c>
      <c r="C19" s="300" t="s">
        <v>681</v>
      </c>
      <c r="D19" s="416">
        <v>0</v>
      </c>
      <c r="E19" s="416">
        <v>0</v>
      </c>
      <c r="F19" s="416"/>
      <c r="G19" s="416">
        <v>80</v>
      </c>
      <c r="H19" s="416">
        <v>81</v>
      </c>
      <c r="I19" s="416">
        <v>5</v>
      </c>
      <c r="J19" s="416">
        <v>90</v>
      </c>
      <c r="K19" s="416"/>
      <c r="L19" s="416"/>
      <c r="M19" s="416">
        <v>2</v>
      </c>
      <c r="N19" s="416">
        <v>8</v>
      </c>
      <c r="O19" s="417">
        <v>70</v>
      </c>
      <c r="P19" s="416"/>
      <c r="Q19" s="416"/>
      <c r="R19" s="416"/>
      <c r="S19" s="416">
        <v>81</v>
      </c>
      <c r="T19" s="416">
        <v>83</v>
      </c>
      <c r="U19" s="416">
        <v>15</v>
      </c>
      <c r="V19" s="416">
        <v>73</v>
      </c>
      <c r="W19" s="416"/>
      <c r="X19" s="416"/>
      <c r="Y19" s="416">
        <v>25</v>
      </c>
      <c r="Z19" s="416">
        <v>7</v>
      </c>
      <c r="AA19" s="417">
        <v>60</v>
      </c>
    </row>
    <row r="20" spans="1:29" ht="44.25" customHeight="1">
      <c r="B20" s="747">
        <v>9</v>
      </c>
      <c r="C20" s="300" t="s">
        <v>682</v>
      </c>
      <c r="D20" s="416">
        <v>0</v>
      </c>
      <c r="E20" s="416">
        <v>0</v>
      </c>
      <c r="F20" s="416">
        <v>0</v>
      </c>
      <c r="G20" s="416">
        <v>34</v>
      </c>
      <c r="H20" s="416">
        <v>1</v>
      </c>
      <c r="I20" s="416">
        <v>4</v>
      </c>
      <c r="J20" s="416">
        <v>1</v>
      </c>
      <c r="K20" s="416">
        <v>0</v>
      </c>
      <c r="L20" s="416">
        <v>0</v>
      </c>
      <c r="M20" s="416">
        <v>0</v>
      </c>
      <c r="N20" s="416">
        <v>9</v>
      </c>
      <c r="O20" s="417">
        <v>33</v>
      </c>
      <c r="P20" s="416">
        <v>0</v>
      </c>
      <c r="Q20" s="416">
        <v>0</v>
      </c>
      <c r="R20" s="416">
        <v>0</v>
      </c>
      <c r="S20" s="416">
        <v>30</v>
      </c>
      <c r="T20" s="416">
        <v>2</v>
      </c>
      <c r="U20" s="416">
        <v>3</v>
      </c>
      <c r="V20" s="416"/>
      <c r="W20" s="416">
        <v>0</v>
      </c>
      <c r="X20" s="416">
        <v>0</v>
      </c>
      <c r="Y20" s="416">
        <v>1</v>
      </c>
      <c r="Z20" s="416"/>
      <c r="AA20" s="417">
        <v>32</v>
      </c>
    </row>
    <row r="21" spans="1:29" ht="44.25" customHeight="1">
      <c r="B21" s="747">
        <v>10</v>
      </c>
      <c r="C21" s="300" t="s">
        <v>683</v>
      </c>
      <c r="D21" s="416">
        <v>0</v>
      </c>
      <c r="E21" s="416">
        <v>0</v>
      </c>
      <c r="F21" s="416"/>
      <c r="G21" s="416"/>
      <c r="H21" s="416"/>
      <c r="I21" s="416"/>
      <c r="J21" s="416"/>
      <c r="K21" s="416"/>
      <c r="L21" s="416"/>
      <c r="M21" s="416"/>
      <c r="N21" s="416"/>
      <c r="O21" s="416"/>
      <c r="P21" s="416"/>
      <c r="Q21" s="416"/>
      <c r="R21" s="416"/>
      <c r="S21" s="416"/>
      <c r="T21" s="416"/>
      <c r="U21" s="416"/>
      <c r="V21" s="416"/>
      <c r="W21" s="416"/>
      <c r="X21" s="416"/>
      <c r="Y21" s="416"/>
      <c r="Z21" s="416"/>
      <c r="AA21" s="416"/>
    </row>
    <row r="22" spans="1:29" ht="44.25" customHeight="1">
      <c r="B22" s="747">
        <v>11</v>
      </c>
      <c r="C22" s="300" t="s">
        <v>684</v>
      </c>
      <c r="D22" s="416">
        <v>0</v>
      </c>
      <c r="E22" s="416">
        <v>0</v>
      </c>
      <c r="F22" s="416"/>
      <c r="G22" s="416">
        <v>77</v>
      </c>
      <c r="H22" s="416">
        <v>80</v>
      </c>
      <c r="I22" s="416">
        <v>2</v>
      </c>
      <c r="J22" s="416">
        <v>95</v>
      </c>
      <c r="K22" s="416"/>
      <c r="L22" s="416"/>
      <c r="M22" s="416">
        <v>3</v>
      </c>
      <c r="N22" s="416">
        <v>8</v>
      </c>
      <c r="O22" s="416">
        <v>92</v>
      </c>
      <c r="P22" s="416"/>
      <c r="Q22" s="416"/>
      <c r="R22" s="416"/>
      <c r="S22" s="416">
        <v>75</v>
      </c>
      <c r="T22" s="416">
        <v>81</v>
      </c>
      <c r="U22" s="416">
        <v>4</v>
      </c>
      <c r="V22" s="416">
        <v>77</v>
      </c>
      <c r="W22" s="416"/>
      <c r="X22" s="416"/>
      <c r="Y22" s="416">
        <v>30</v>
      </c>
      <c r="Z22" s="416">
        <v>14</v>
      </c>
      <c r="AA22" s="416">
        <v>60</v>
      </c>
    </row>
    <row r="23" spans="1:29" ht="44.25" customHeight="1">
      <c r="B23" s="747">
        <v>12</v>
      </c>
      <c r="C23" s="300" t="s">
        <v>685</v>
      </c>
      <c r="D23" s="416">
        <v>12</v>
      </c>
      <c r="E23" s="416">
        <v>0</v>
      </c>
      <c r="F23" s="416"/>
      <c r="G23" s="416">
        <v>25</v>
      </c>
      <c r="H23" s="416"/>
      <c r="I23" s="416"/>
      <c r="J23" s="416"/>
      <c r="K23" s="416"/>
      <c r="L23" s="416"/>
      <c r="M23" s="416"/>
      <c r="N23" s="416"/>
      <c r="O23" s="416"/>
      <c r="P23" s="416">
        <v>12</v>
      </c>
      <c r="Q23" s="416"/>
      <c r="R23" s="416"/>
      <c r="S23" s="416">
        <v>38</v>
      </c>
      <c r="T23" s="416"/>
      <c r="U23" s="416"/>
      <c r="V23" s="416"/>
      <c r="W23" s="416"/>
      <c r="X23" s="416"/>
      <c r="Y23" s="416"/>
      <c r="Z23" s="416"/>
      <c r="AA23" s="416"/>
    </row>
    <row r="24" spans="1:29" s="748" customFormat="1" ht="63.75" customHeight="1">
      <c r="B24" s="747">
        <v>13</v>
      </c>
      <c r="C24" s="300" t="s">
        <v>686</v>
      </c>
      <c r="D24" s="416">
        <v>0</v>
      </c>
      <c r="E24" s="416">
        <v>0</v>
      </c>
      <c r="F24" s="416"/>
      <c r="G24" s="416">
        <v>19</v>
      </c>
      <c r="H24" s="416">
        <v>20</v>
      </c>
      <c r="I24" s="416">
        <v>18</v>
      </c>
      <c r="J24" s="416">
        <v>22</v>
      </c>
      <c r="K24" s="416"/>
      <c r="L24" s="416"/>
      <c r="M24" s="416">
        <v>2</v>
      </c>
      <c r="N24" s="416">
        <v>6</v>
      </c>
      <c r="O24" s="417">
        <v>0</v>
      </c>
      <c r="P24" s="416"/>
      <c r="Q24" s="416"/>
      <c r="R24" s="416"/>
      <c r="S24" s="416">
        <v>31</v>
      </c>
      <c r="T24" s="416">
        <v>23</v>
      </c>
      <c r="U24" s="416">
        <v>22</v>
      </c>
      <c r="V24" s="416">
        <v>25</v>
      </c>
      <c r="W24" s="416"/>
      <c r="X24" s="416"/>
      <c r="Y24" s="416">
        <v>23</v>
      </c>
      <c r="Z24" s="416">
        <v>23</v>
      </c>
      <c r="AA24" s="417">
        <v>0</v>
      </c>
    </row>
    <row r="25" spans="1:29" s="748" customFormat="1" ht="65.25" customHeight="1">
      <c r="A25" s="748" t="s">
        <v>164</v>
      </c>
      <c r="B25" s="747">
        <v>14</v>
      </c>
      <c r="C25" s="300" t="s">
        <v>687</v>
      </c>
      <c r="D25" s="416">
        <v>0</v>
      </c>
      <c r="E25" s="416">
        <v>0</v>
      </c>
      <c r="F25" s="419"/>
      <c r="G25" s="419">
        <v>97</v>
      </c>
      <c r="H25" s="419">
        <v>97</v>
      </c>
      <c r="I25" s="419">
        <v>28</v>
      </c>
      <c r="J25" s="419">
        <v>81</v>
      </c>
      <c r="K25" s="419"/>
      <c r="L25" s="419"/>
      <c r="M25" s="419">
        <v>10</v>
      </c>
      <c r="N25" s="419">
        <v>11</v>
      </c>
      <c r="O25" s="417">
        <v>92</v>
      </c>
      <c r="P25" s="419"/>
      <c r="Q25" s="419"/>
      <c r="R25" s="419"/>
      <c r="S25" s="419">
        <v>91</v>
      </c>
      <c r="T25" s="419">
        <v>74</v>
      </c>
      <c r="U25" s="419">
        <v>16</v>
      </c>
      <c r="V25" s="419">
        <v>73</v>
      </c>
      <c r="W25" s="419"/>
      <c r="X25" s="419"/>
      <c r="Y25" s="419">
        <v>25</v>
      </c>
      <c r="Z25" s="419">
        <v>15</v>
      </c>
      <c r="AA25" s="417">
        <v>55</v>
      </c>
    </row>
    <row r="26" spans="1:29" ht="44.25" customHeight="1">
      <c r="B26" s="747">
        <v>15</v>
      </c>
      <c r="C26" s="300" t="s">
        <v>688</v>
      </c>
      <c r="D26" s="416">
        <v>0</v>
      </c>
      <c r="E26" s="416">
        <v>0</v>
      </c>
      <c r="F26" s="416"/>
      <c r="G26" s="416">
        <v>80</v>
      </c>
      <c r="H26" s="416">
        <v>99</v>
      </c>
      <c r="I26" s="416"/>
      <c r="J26" s="416">
        <v>83</v>
      </c>
      <c r="K26" s="416"/>
      <c r="L26" s="416"/>
      <c r="M26" s="416">
        <v>6</v>
      </c>
      <c r="N26" s="416">
        <v>9</v>
      </c>
      <c r="O26" s="416">
        <v>91</v>
      </c>
      <c r="P26" s="416"/>
      <c r="Q26" s="416"/>
      <c r="R26" s="416"/>
      <c r="S26" s="416">
        <v>82</v>
      </c>
      <c r="T26" s="416">
        <v>74</v>
      </c>
      <c r="U26" s="416">
        <v>5</v>
      </c>
      <c r="V26" s="416">
        <v>83</v>
      </c>
      <c r="W26" s="416"/>
      <c r="X26" s="416"/>
      <c r="Y26" s="416">
        <v>27</v>
      </c>
      <c r="Z26" s="416">
        <v>27</v>
      </c>
      <c r="AA26" s="416">
        <v>50</v>
      </c>
    </row>
    <row r="27" spans="1:29" ht="44.25" customHeight="1">
      <c r="B27" s="747">
        <v>16</v>
      </c>
      <c r="C27" s="300" t="s">
        <v>689</v>
      </c>
      <c r="D27" s="416">
        <v>0</v>
      </c>
      <c r="E27" s="416">
        <v>0</v>
      </c>
      <c r="F27" s="420">
        <v>0</v>
      </c>
      <c r="G27" s="420">
        <v>77</v>
      </c>
      <c r="H27" s="420">
        <v>83</v>
      </c>
      <c r="I27" s="420">
        <v>11</v>
      </c>
      <c r="J27" s="420">
        <v>72</v>
      </c>
      <c r="K27" s="420"/>
      <c r="L27" s="420"/>
      <c r="M27" s="420">
        <v>9</v>
      </c>
      <c r="N27" s="420">
        <v>10</v>
      </c>
      <c r="O27" s="420">
        <v>85</v>
      </c>
      <c r="P27" s="420"/>
      <c r="Q27" s="420"/>
      <c r="R27" s="420"/>
      <c r="S27" s="420">
        <v>94</v>
      </c>
      <c r="T27" s="420">
        <v>79</v>
      </c>
      <c r="U27" s="420">
        <v>4</v>
      </c>
      <c r="V27" s="420">
        <v>79</v>
      </c>
      <c r="W27" s="420"/>
      <c r="X27" s="420"/>
      <c r="Y27" s="420">
        <v>7</v>
      </c>
      <c r="Z27" s="420">
        <v>20</v>
      </c>
      <c r="AA27" s="420">
        <v>50</v>
      </c>
    </row>
    <row r="28" spans="1:29" ht="17.25" customHeight="1">
      <c r="B28" s="401"/>
      <c r="C28" s="401"/>
      <c r="D28" s="400"/>
      <c r="E28" s="400"/>
      <c r="F28" s="400"/>
      <c r="G28" s="400"/>
      <c r="H28" s="400"/>
      <c r="I28" s="400"/>
      <c r="J28" s="400"/>
      <c r="K28" s="400"/>
      <c r="L28" s="400"/>
      <c r="M28" s="400"/>
      <c r="N28" s="400"/>
      <c r="O28" s="400"/>
      <c r="P28" s="400"/>
      <c r="Q28" s="400"/>
      <c r="R28" s="400"/>
      <c r="S28" s="400"/>
      <c r="T28" s="400"/>
      <c r="U28" s="400"/>
      <c r="V28" s="400"/>
      <c r="W28" s="400"/>
      <c r="X28" s="400"/>
      <c r="Y28" s="400"/>
      <c r="Z28" s="400"/>
      <c r="AA28" s="400"/>
    </row>
    <row r="29" spans="1:29" s="675" customFormat="1" ht="17.25" customHeight="1">
      <c r="B29" s="1441" t="s">
        <v>168</v>
      </c>
      <c r="C29" s="1442"/>
      <c r="D29" s="421">
        <f t="shared" ref="D29:AA29" si="1">SUM(D12:D27)</f>
        <v>12</v>
      </c>
      <c r="E29" s="421">
        <f t="shared" si="1"/>
        <v>0</v>
      </c>
      <c r="F29" s="421">
        <f t="shared" si="1"/>
        <v>0</v>
      </c>
      <c r="G29" s="421">
        <f t="shared" si="1"/>
        <v>839</v>
      </c>
      <c r="H29" s="421">
        <f t="shared" si="1"/>
        <v>629</v>
      </c>
      <c r="I29" s="421">
        <f t="shared" si="1"/>
        <v>117</v>
      </c>
      <c r="J29" s="421">
        <f t="shared" si="1"/>
        <v>631</v>
      </c>
      <c r="K29" s="421">
        <f t="shared" si="1"/>
        <v>0</v>
      </c>
      <c r="L29" s="421">
        <f t="shared" si="1"/>
        <v>0</v>
      </c>
      <c r="M29" s="421">
        <f t="shared" si="1"/>
        <v>33</v>
      </c>
      <c r="N29" s="421">
        <f t="shared" si="1"/>
        <v>66</v>
      </c>
      <c r="O29" s="421">
        <f t="shared" si="1"/>
        <v>716</v>
      </c>
      <c r="P29" s="421">
        <f t="shared" si="1"/>
        <v>13</v>
      </c>
      <c r="Q29" s="421">
        <f t="shared" si="1"/>
        <v>0</v>
      </c>
      <c r="R29" s="421">
        <f t="shared" si="1"/>
        <v>0</v>
      </c>
      <c r="S29" s="421">
        <f t="shared" si="1"/>
        <v>805</v>
      </c>
      <c r="T29" s="421">
        <f t="shared" si="1"/>
        <v>625</v>
      </c>
      <c r="U29" s="421">
        <f t="shared" si="1"/>
        <v>112</v>
      </c>
      <c r="V29" s="421">
        <f t="shared" si="1"/>
        <v>619</v>
      </c>
      <c r="W29" s="421">
        <f t="shared" si="1"/>
        <v>0</v>
      </c>
      <c r="X29" s="421">
        <f t="shared" si="1"/>
        <v>0</v>
      </c>
      <c r="Y29" s="421">
        <f t="shared" si="1"/>
        <v>176</v>
      </c>
      <c r="Z29" s="421">
        <f t="shared" si="1"/>
        <v>130</v>
      </c>
      <c r="AA29" s="421">
        <f t="shared" si="1"/>
        <v>432</v>
      </c>
    </row>
    <row r="30" spans="1:29" ht="17.25" customHeight="1">
      <c r="B30" s="675" t="s">
        <v>477</v>
      </c>
      <c r="Z30" s="665" t="s">
        <v>164</v>
      </c>
    </row>
    <row r="31" spans="1:29" ht="21" customHeight="1">
      <c r="B31" s="1433" t="s">
        <v>478</v>
      </c>
      <c r="C31" s="1433"/>
      <c r="D31" s="1433"/>
      <c r="E31" s="1433"/>
      <c r="F31" s="1433"/>
    </row>
    <row r="33" spans="1:66">
      <c r="A33" s="668"/>
      <c r="C33" s="1314"/>
      <c r="D33" s="1314"/>
      <c r="E33" s="1314"/>
      <c r="F33" s="1314"/>
      <c r="G33" s="1314"/>
      <c r="H33" s="670"/>
      <c r="I33" s="670"/>
      <c r="J33" s="670"/>
      <c r="K33" s="670"/>
      <c r="L33" s="668"/>
      <c r="M33" s="668"/>
      <c r="N33" s="668"/>
      <c r="O33" s="668"/>
      <c r="P33" s="668"/>
      <c r="Q33" s="668"/>
      <c r="R33" s="1324" t="s">
        <v>398</v>
      </c>
      <c r="S33" s="1324"/>
      <c r="T33" s="1324"/>
      <c r="U33" s="1324"/>
      <c r="V33" s="1324"/>
      <c r="W33" s="1324"/>
      <c r="X33" s="1324"/>
      <c r="Y33" s="1324"/>
      <c r="Z33" s="1324"/>
      <c r="AA33" s="668"/>
      <c r="AB33" s="668"/>
      <c r="AC33" s="668"/>
      <c r="AD33" s="668"/>
      <c r="AE33" s="668"/>
      <c r="AF33" s="668"/>
      <c r="AG33" s="668"/>
      <c r="AH33" s="668"/>
      <c r="AI33" s="668"/>
      <c r="AJ33" s="668"/>
      <c r="AK33" s="668"/>
      <c r="AL33" s="668"/>
      <c r="AM33" s="668"/>
      <c r="AN33" s="668"/>
      <c r="AO33" s="668"/>
      <c r="AP33" s="668"/>
      <c r="AQ33" s="668"/>
      <c r="AR33" s="668"/>
      <c r="AS33" s="668"/>
      <c r="AT33" s="668"/>
      <c r="AU33" s="668"/>
      <c r="AV33" s="668"/>
      <c r="AW33" s="668"/>
      <c r="AX33" s="668"/>
      <c r="AY33" s="668"/>
      <c r="AZ33" s="668"/>
      <c r="BA33" s="668"/>
      <c r="BB33" s="668"/>
      <c r="BC33" s="668"/>
      <c r="BD33" s="668"/>
      <c r="BE33" s="668"/>
      <c r="BF33" s="668"/>
      <c r="BG33" s="668"/>
      <c r="BH33" s="668"/>
      <c r="BI33" s="668"/>
      <c r="BJ33" s="671"/>
      <c r="BK33" s="671"/>
      <c r="BL33" s="671"/>
      <c r="BM33" s="668"/>
      <c r="BN33" s="668"/>
    </row>
    <row r="34" spans="1:66">
      <c r="A34" s="668"/>
      <c r="C34" s="1314" t="s">
        <v>497</v>
      </c>
      <c r="D34" s="1314"/>
      <c r="E34" s="1314"/>
      <c r="F34" s="1314"/>
      <c r="G34" s="1314"/>
      <c r="H34" s="670"/>
      <c r="I34" s="670"/>
      <c r="J34" s="670"/>
      <c r="K34" s="670"/>
      <c r="L34" s="668"/>
      <c r="M34" s="668"/>
      <c r="N34" s="668"/>
      <c r="O34" s="668"/>
      <c r="P34" s="668"/>
      <c r="Q34" s="668"/>
      <c r="R34" s="674"/>
      <c r="S34" s="674"/>
      <c r="T34" s="674"/>
      <c r="U34" s="674"/>
      <c r="V34" s="674"/>
      <c r="W34" s="674"/>
      <c r="X34" s="674"/>
      <c r="Y34" s="674"/>
      <c r="Z34" s="674"/>
      <c r="AA34" s="668"/>
      <c r="AB34" s="668"/>
      <c r="AC34" s="668"/>
      <c r="AD34" s="668"/>
      <c r="AE34" s="668"/>
      <c r="AF34" s="668"/>
      <c r="AG34" s="668"/>
      <c r="AH34" s="668"/>
      <c r="AI34" s="668"/>
      <c r="AJ34" s="668"/>
      <c r="AK34" s="668"/>
      <c r="AL34" s="668"/>
      <c r="AM34" s="668"/>
      <c r="AN34" s="668"/>
      <c r="AO34" s="668"/>
      <c r="AP34" s="668"/>
      <c r="AQ34" s="668"/>
      <c r="AR34" s="668"/>
      <c r="AS34" s="668"/>
      <c r="AT34" s="668"/>
      <c r="AU34" s="668"/>
      <c r="AV34" s="668"/>
      <c r="AW34" s="668"/>
      <c r="AX34" s="668"/>
      <c r="AY34" s="668"/>
      <c r="AZ34" s="668"/>
      <c r="BA34" s="668"/>
      <c r="BB34" s="668"/>
      <c r="BC34" s="668"/>
      <c r="BD34" s="668"/>
      <c r="BE34" s="668"/>
      <c r="BF34" s="668"/>
      <c r="BG34" s="668"/>
      <c r="BH34" s="668"/>
      <c r="BI34" s="668"/>
      <c r="BJ34" s="671"/>
      <c r="BK34" s="671"/>
      <c r="BL34" s="671"/>
      <c r="BM34" s="668"/>
      <c r="BN34" s="668"/>
    </row>
    <row r="35" spans="1:66">
      <c r="A35" s="668"/>
      <c r="C35" s="669"/>
      <c r="D35" s="669"/>
      <c r="E35" s="669"/>
      <c r="F35" s="669"/>
      <c r="G35" s="669"/>
      <c r="H35" s="670"/>
      <c r="I35" s="670"/>
      <c r="J35" s="670"/>
      <c r="K35" s="670"/>
      <c r="L35" s="668"/>
      <c r="M35" s="668"/>
      <c r="N35" s="668"/>
      <c r="O35" s="668"/>
      <c r="P35" s="668"/>
      <c r="Q35" s="668"/>
      <c r="R35" s="674"/>
      <c r="S35" s="674"/>
      <c r="T35" s="674"/>
      <c r="U35" s="674"/>
      <c r="V35" s="674"/>
      <c r="W35" s="674"/>
      <c r="X35" s="674"/>
      <c r="Y35" s="674"/>
      <c r="Z35" s="674"/>
      <c r="AA35" s="668"/>
      <c r="AB35" s="668"/>
      <c r="AC35" s="668"/>
      <c r="AD35" s="668"/>
      <c r="AE35" s="668"/>
      <c r="AF35" s="668"/>
      <c r="AG35" s="668"/>
      <c r="AH35" s="668"/>
      <c r="AI35" s="668"/>
      <c r="AJ35" s="668"/>
      <c r="AK35" s="668"/>
      <c r="AL35" s="668"/>
      <c r="AM35" s="668"/>
      <c r="AN35" s="668"/>
      <c r="AO35" s="668"/>
      <c r="AP35" s="668"/>
      <c r="AQ35" s="668"/>
      <c r="AR35" s="668"/>
      <c r="AS35" s="668"/>
      <c r="AT35" s="668"/>
      <c r="AU35" s="668"/>
      <c r="AV35" s="668"/>
      <c r="AW35" s="668"/>
      <c r="AX35" s="668"/>
      <c r="AY35" s="668"/>
      <c r="AZ35" s="668"/>
      <c r="BA35" s="668"/>
      <c r="BB35" s="668"/>
      <c r="BC35" s="668"/>
      <c r="BD35" s="668"/>
      <c r="BE35" s="668"/>
      <c r="BF35" s="668"/>
      <c r="BG35" s="668"/>
      <c r="BH35" s="668"/>
      <c r="BI35" s="668"/>
      <c r="BJ35" s="671"/>
      <c r="BK35" s="671"/>
      <c r="BL35" s="671"/>
      <c r="BM35" s="668"/>
      <c r="BN35" s="668"/>
    </row>
    <row r="36" spans="1:66">
      <c r="A36" s="668"/>
      <c r="H36" s="670"/>
      <c r="I36" s="670"/>
      <c r="J36" s="670"/>
      <c r="K36" s="670"/>
      <c r="L36" s="668"/>
      <c r="M36" s="668"/>
      <c r="N36" s="668"/>
      <c r="O36" s="668"/>
      <c r="P36" s="668"/>
      <c r="Q36" s="668"/>
      <c r="R36" s="668"/>
      <c r="S36" s="668"/>
      <c r="T36" s="668"/>
      <c r="U36" s="668"/>
      <c r="V36" s="668"/>
      <c r="W36" s="668"/>
      <c r="X36" s="668"/>
      <c r="Y36" s="668"/>
      <c r="Z36" s="668"/>
      <c r="AA36" s="668"/>
      <c r="AB36" s="668"/>
      <c r="AC36" s="668"/>
      <c r="AD36" s="668"/>
      <c r="AE36" s="668"/>
      <c r="AF36" s="668"/>
      <c r="AG36" s="668"/>
      <c r="AH36" s="668"/>
      <c r="AI36" s="668"/>
      <c r="AJ36" s="668"/>
      <c r="AK36" s="668"/>
      <c r="AL36" s="668"/>
      <c r="AM36" s="668"/>
      <c r="AN36" s="668"/>
      <c r="AO36" s="668"/>
      <c r="AP36" s="668"/>
      <c r="AQ36" s="668"/>
      <c r="AR36" s="668"/>
      <c r="AS36" s="668"/>
      <c r="AT36" s="672"/>
      <c r="AU36" s="672"/>
      <c r="AV36" s="668"/>
      <c r="AW36" s="668"/>
      <c r="AX36" s="668"/>
      <c r="AY36" s="668"/>
      <c r="AZ36" s="668"/>
      <c r="BA36" s="668"/>
      <c r="BB36" s="666"/>
      <c r="BC36" s="666"/>
      <c r="BG36" s="673"/>
      <c r="BH36" s="666"/>
    </row>
    <row r="37" spans="1:66">
      <c r="A37" s="1359"/>
      <c r="B37" s="1359"/>
      <c r="C37" s="1359"/>
      <c r="D37" s="1359"/>
      <c r="E37" s="1359"/>
      <c r="F37" s="668"/>
      <c r="G37" s="668"/>
      <c r="H37" s="668"/>
      <c r="I37" s="668"/>
      <c r="J37" s="668"/>
      <c r="K37" s="668"/>
      <c r="L37" s="668"/>
      <c r="M37" s="668"/>
      <c r="N37" s="668"/>
      <c r="O37" s="668"/>
      <c r="P37" s="668"/>
      <c r="Q37" s="668"/>
      <c r="R37" s="672"/>
      <c r="S37" s="672"/>
      <c r="T37" s="672"/>
      <c r="U37" s="672"/>
      <c r="V37" s="672"/>
      <c r="W37" s="672"/>
      <c r="X37" s="672"/>
      <c r="Y37" s="672"/>
      <c r="Z37" s="672"/>
      <c r="AA37" s="668"/>
      <c r="AB37" s="668"/>
      <c r="AC37" s="668"/>
      <c r="AD37" s="668"/>
      <c r="AE37" s="668"/>
      <c r="AF37" s="668"/>
      <c r="AG37" s="668"/>
      <c r="AH37" s="668"/>
      <c r="AI37" s="668"/>
      <c r="AJ37" s="668"/>
      <c r="AK37" s="668"/>
      <c r="AL37" s="668"/>
      <c r="AM37" s="668"/>
      <c r="AN37" s="668"/>
      <c r="AO37" s="668"/>
      <c r="AP37" s="668"/>
      <c r="AQ37" s="668"/>
      <c r="AR37" s="668"/>
      <c r="AS37" s="668"/>
      <c r="AT37" s="671"/>
      <c r="AU37" s="671"/>
      <c r="AV37" s="668"/>
      <c r="AW37" s="668"/>
      <c r="AX37" s="668"/>
      <c r="AY37" s="668"/>
      <c r="AZ37" s="668"/>
      <c r="BA37" s="668"/>
      <c r="BB37" s="666"/>
      <c r="BC37" s="666"/>
      <c r="BG37" s="673"/>
      <c r="BH37" s="666"/>
    </row>
    <row r="38" spans="1:66">
      <c r="A38" s="672"/>
      <c r="B38" s="672"/>
      <c r="C38" s="672"/>
      <c r="D38" s="672"/>
      <c r="E38" s="672"/>
      <c r="F38" s="672"/>
      <c r="G38" s="672"/>
      <c r="H38" s="672"/>
      <c r="I38" s="672"/>
      <c r="J38" s="672"/>
      <c r="K38" s="672"/>
      <c r="L38" s="672"/>
      <c r="M38" s="672"/>
      <c r="N38" s="672"/>
      <c r="O38" s="672"/>
      <c r="P38" s="672"/>
      <c r="Q38" s="672"/>
      <c r="R38" s="1314" t="s">
        <v>492</v>
      </c>
      <c r="S38" s="1314"/>
      <c r="T38" s="1314"/>
      <c r="U38" s="1314"/>
      <c r="V38" s="1314"/>
      <c r="W38" s="1314"/>
      <c r="X38" s="1314"/>
      <c r="Y38" s="1314"/>
      <c r="Z38" s="1314"/>
      <c r="AA38" s="672"/>
      <c r="AB38" s="672"/>
      <c r="AC38" s="672"/>
      <c r="AD38" s="672"/>
      <c r="AE38" s="672"/>
      <c r="AF38" s="668"/>
      <c r="AG38" s="668"/>
      <c r="AH38" s="668"/>
      <c r="AI38" s="668"/>
      <c r="AJ38" s="668"/>
      <c r="AK38" s="668"/>
      <c r="AL38" s="668"/>
      <c r="AM38" s="668"/>
      <c r="AN38" s="668"/>
      <c r="AO38" s="668"/>
      <c r="AP38" s="668"/>
      <c r="AQ38" s="668"/>
      <c r="AR38" s="668"/>
      <c r="AS38" s="668"/>
      <c r="AT38" s="672"/>
      <c r="AU38" s="672"/>
      <c r="AV38" s="668"/>
      <c r="AW38" s="668"/>
      <c r="AX38" s="668"/>
      <c r="AY38" s="668"/>
      <c r="AZ38" s="668"/>
      <c r="BA38" s="668"/>
      <c r="BB38" s="666"/>
      <c r="BC38" s="666"/>
      <c r="BG38" s="673"/>
      <c r="BH38" s="666"/>
    </row>
    <row r="39" spans="1:66">
      <c r="A39" s="668"/>
      <c r="B39" s="668"/>
      <c r="C39" s="1358" t="s">
        <v>495</v>
      </c>
      <c r="D39" s="1358"/>
      <c r="E39" s="1358"/>
      <c r="F39" s="1358"/>
      <c r="G39" s="1358"/>
      <c r="H39" s="669"/>
      <c r="I39" s="668"/>
      <c r="J39" s="668"/>
      <c r="K39" s="668"/>
      <c r="L39" s="668"/>
      <c r="M39" s="668"/>
      <c r="N39" s="668"/>
      <c r="O39" s="668"/>
      <c r="P39" s="671"/>
      <c r="Q39" s="668"/>
      <c r="R39" s="1444"/>
      <c r="S39" s="1444"/>
      <c r="T39" s="1444"/>
      <c r="U39" s="1444"/>
      <c r="V39" s="1444"/>
      <c r="W39" s="1444"/>
      <c r="X39" s="1444"/>
      <c r="Y39" s="1444"/>
      <c r="Z39" s="1444"/>
      <c r="AA39" s="668"/>
      <c r="AB39" s="668"/>
      <c r="AC39" s="668"/>
      <c r="AD39" s="668"/>
      <c r="AE39" s="668"/>
      <c r="AF39" s="668"/>
      <c r="AG39" s="668"/>
      <c r="AH39" s="668"/>
      <c r="AI39" s="668"/>
      <c r="AJ39" s="668"/>
      <c r="AK39" s="668"/>
      <c r="AL39" s="668"/>
      <c r="AM39" s="668"/>
      <c r="AN39" s="668"/>
      <c r="AO39" s="668"/>
      <c r="AP39" s="668"/>
      <c r="AQ39" s="668"/>
      <c r="AR39" s="668"/>
      <c r="AS39" s="668"/>
      <c r="AT39" s="668"/>
      <c r="AU39" s="668"/>
      <c r="AV39" s="668"/>
      <c r="AW39" s="668"/>
      <c r="AX39" s="668"/>
      <c r="AY39" s="668"/>
      <c r="AZ39" s="668"/>
      <c r="BA39" s="668"/>
      <c r="BB39" s="666"/>
      <c r="BC39" s="666"/>
      <c r="BG39" s="673"/>
      <c r="BH39" s="666"/>
    </row>
    <row r="40" spans="1:66">
      <c r="C40" s="1314" t="s">
        <v>496</v>
      </c>
      <c r="D40" s="1314"/>
      <c r="E40" s="1314"/>
      <c r="F40" s="1314"/>
      <c r="G40" s="1314"/>
    </row>
  </sheetData>
  <mergeCells count="38">
    <mergeCell ref="C39:G39"/>
    <mergeCell ref="R39:Z39"/>
    <mergeCell ref="C34:G34"/>
    <mergeCell ref="C40:G40"/>
    <mergeCell ref="A37:B37"/>
    <mergeCell ref="C37:E37"/>
    <mergeCell ref="P8:AA8"/>
    <mergeCell ref="I9:I10"/>
    <mergeCell ref="D8:O8"/>
    <mergeCell ref="J9:J10"/>
    <mergeCell ref="R38:Z38"/>
    <mergeCell ref="C33:G33"/>
    <mergeCell ref="Q9:R9"/>
    <mergeCell ref="R33:Z33"/>
    <mergeCell ref="B29:C29"/>
    <mergeCell ref="E9:F9"/>
    <mergeCell ref="O9:O10"/>
    <mergeCell ref="K9:K10"/>
    <mergeCell ref="L9:L10"/>
    <mergeCell ref="B7:B10"/>
    <mergeCell ref="C7:C10"/>
    <mergeCell ref="X9:X10"/>
    <mergeCell ref="H9:H10"/>
    <mergeCell ref="D9:D10"/>
    <mergeCell ref="G9:G10"/>
    <mergeCell ref="B31:F31"/>
    <mergeCell ref="D7:AA7"/>
    <mergeCell ref="T9:T10"/>
    <mergeCell ref="Y9:Y10"/>
    <mergeCell ref="AA9:AA10"/>
    <mergeCell ref="M9:M10"/>
    <mergeCell ref="V9:V10"/>
    <mergeCell ref="U9:U10"/>
    <mergeCell ref="P9:P10"/>
    <mergeCell ref="N9:N10"/>
    <mergeCell ref="S9:S10"/>
    <mergeCell ref="W9:W10"/>
    <mergeCell ref="Z9:Z10"/>
  </mergeCells>
  <printOptions verticalCentered="1"/>
  <pageMargins left="0" right="0.3" top="0" bottom="3.25" header="0.3" footer="0.3"/>
  <pageSetup paperSize="5" scale="35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L27"/>
  <sheetViews>
    <sheetView topLeftCell="AB4" zoomScale="60" zoomScaleNormal="60" workbookViewId="0">
      <selection activeCell="BS7" sqref="BS7"/>
    </sheetView>
  </sheetViews>
  <sheetFormatPr defaultColWidth="10" defaultRowHeight="14.4"/>
  <cols>
    <col min="1" max="1" width="6.33203125" customWidth="1"/>
    <col min="2" max="2" width="22.5546875" customWidth="1"/>
    <col min="3" max="3" width="8.88671875" customWidth="1"/>
    <col min="4" max="4" width="8.33203125" customWidth="1"/>
    <col min="5" max="7" width="7.44140625" customWidth="1"/>
    <col min="8" max="8" width="9.109375" customWidth="1"/>
    <col min="9" max="9" width="6.88671875" customWidth="1"/>
    <col min="10" max="10" width="9" customWidth="1"/>
    <col min="11" max="11" width="7.6640625" customWidth="1"/>
    <col min="12" max="12" width="8.109375" customWidth="1"/>
    <col min="13" max="13" width="7.6640625" customWidth="1"/>
    <col min="14" max="18" width="6.88671875" customWidth="1"/>
    <col min="19" max="19" width="8.88671875" customWidth="1"/>
    <col min="20" max="20" width="9.6640625" customWidth="1"/>
    <col min="21" max="21" width="7.88671875" customWidth="1"/>
    <col min="22" max="22" width="8.88671875" customWidth="1"/>
    <col min="23" max="23" width="7.88671875" customWidth="1"/>
    <col min="24" max="24" width="7.109375" customWidth="1"/>
    <col min="25" max="25" width="8.6640625" hidden="1" customWidth="1"/>
    <col min="26" max="26" width="10.5546875" customWidth="1"/>
    <col min="27" max="27" width="8.33203125" customWidth="1"/>
    <col min="28" max="28" width="7.6640625" customWidth="1"/>
    <col min="29" max="29" width="8.88671875" customWidth="1"/>
    <col min="30" max="30" width="6.6640625" customWidth="1"/>
    <col min="31" max="31" width="6.5546875" customWidth="1"/>
    <col min="32" max="32" width="9.44140625" customWidth="1"/>
    <col min="33" max="33" width="10.6640625" customWidth="1"/>
    <col min="34" max="34" width="8.44140625" customWidth="1"/>
    <col min="35" max="35" width="7.5546875" customWidth="1"/>
    <col min="36" max="36" width="6.109375" customWidth="1"/>
    <col min="37" max="37" width="7.88671875" customWidth="1"/>
    <col min="38" max="38" width="8" customWidth="1"/>
    <col min="39" max="39" width="5.44140625" customWidth="1"/>
    <col min="40" max="40" width="6" customWidth="1"/>
    <col min="41" max="41" width="8.109375" customWidth="1"/>
    <col min="42" max="42" width="9.33203125" customWidth="1"/>
    <col min="43" max="43" width="8.109375" customWidth="1"/>
    <col min="44" max="44" width="7.44140625" customWidth="1"/>
    <col min="45" max="45" width="7.5546875" customWidth="1"/>
    <col min="46" max="46" width="4.33203125" customWidth="1"/>
    <col min="47" max="48" width="8.109375" customWidth="1"/>
    <col min="49" max="49" width="5.44140625" customWidth="1"/>
    <col min="50" max="50" width="7.88671875" customWidth="1"/>
    <col min="51" max="51" width="5.44140625" customWidth="1"/>
    <col min="52" max="52" width="5.5546875" customWidth="1"/>
    <col min="53" max="53" width="7.6640625" customWidth="1"/>
    <col min="54" max="54" width="5.88671875" customWidth="1"/>
    <col min="55" max="55" width="5.6640625" customWidth="1"/>
    <col min="56" max="56" width="13" customWidth="1"/>
    <col min="57" max="57" width="13.109375" style="251" customWidth="1"/>
    <col min="58" max="58" width="7.5546875" customWidth="1"/>
    <col min="59" max="59" width="11.109375" customWidth="1"/>
    <col min="60" max="60" width="10.109375" customWidth="1"/>
    <col min="61" max="61" width="10.6640625" style="252" customWidth="1"/>
    <col min="62" max="62" width="5.5546875" customWidth="1"/>
    <col min="63" max="65" width="7.44140625" customWidth="1"/>
    <col min="66" max="66" width="10.44140625" customWidth="1"/>
    <col min="67" max="67" width="8.33203125" customWidth="1"/>
    <col min="68" max="68" width="5.5546875" customWidth="1"/>
    <col min="69" max="69" width="5.6640625" customWidth="1"/>
    <col min="70" max="70" width="10.44140625" customWidth="1"/>
    <col min="71" max="71" width="6.33203125" customWidth="1"/>
    <col min="72" max="72" width="7.5546875" customWidth="1"/>
    <col min="73" max="73" width="6.5546875" customWidth="1"/>
    <col min="74" max="74" width="7.33203125" customWidth="1"/>
    <col min="75" max="75" width="10.109375" customWidth="1"/>
    <col min="76" max="76" width="7.88671875" customWidth="1"/>
    <col min="77" max="77" width="4.33203125" customWidth="1"/>
    <col min="78" max="78" width="4.5546875" customWidth="1"/>
    <col min="79" max="79" width="10.6640625" customWidth="1"/>
    <col min="80" max="80" width="9.109375" customWidth="1"/>
    <col min="81" max="81" width="9.6640625" customWidth="1"/>
    <col min="82" max="82" width="8.33203125" customWidth="1"/>
    <col min="83" max="83" width="8.88671875" customWidth="1"/>
    <col min="84" max="84" width="10.33203125" customWidth="1"/>
    <col min="85" max="86" width="8.44140625" customWidth="1"/>
    <col min="87" max="87" width="9.5546875" customWidth="1"/>
    <col min="88" max="90" width="8.44140625" customWidth="1"/>
    <col min="91" max="91" width="9.44140625" customWidth="1"/>
    <col min="92" max="92" width="11.109375" customWidth="1"/>
    <col min="93" max="93" width="6.33203125" customWidth="1"/>
    <col min="94" max="94" width="8.109375" customWidth="1"/>
    <col min="95" max="95" width="8.44140625" customWidth="1"/>
    <col min="96" max="96" width="8.109375" customWidth="1"/>
    <col min="97" max="97" width="11.44140625" customWidth="1"/>
    <col min="98" max="101" width="8.109375" customWidth="1"/>
    <col min="102" max="102" width="8.5546875" customWidth="1"/>
    <col min="103" max="103" width="7.5546875" customWidth="1"/>
    <col min="104" max="104" width="5.88671875" customWidth="1"/>
    <col min="105" max="105" width="9.44140625" customWidth="1"/>
    <col min="106" max="106" width="7.33203125" customWidth="1"/>
    <col min="107" max="107" width="5.88671875" customWidth="1"/>
    <col min="108" max="108" width="7" customWidth="1"/>
    <col min="109" max="109" width="7.44140625" customWidth="1"/>
    <col min="110" max="110" width="8.88671875" customWidth="1"/>
    <col min="111" max="111" width="7.109375" customWidth="1"/>
    <col min="112" max="112" width="10" customWidth="1"/>
    <col min="113" max="113" width="8.44140625" customWidth="1"/>
    <col min="114" max="114" width="7.33203125" customWidth="1"/>
    <col min="115" max="115" width="8.6640625" customWidth="1"/>
    <col min="116" max="116" width="8" customWidth="1"/>
    <col min="117" max="117" width="8.5546875" customWidth="1"/>
    <col min="118" max="118" width="9.6640625" customWidth="1"/>
    <col min="119" max="119" width="8.109375" customWidth="1"/>
    <col min="120" max="120" width="7.109375" customWidth="1"/>
    <col min="121" max="121" width="8.88671875" customWidth="1"/>
    <col min="122" max="122" width="7.109375" customWidth="1"/>
    <col min="123" max="123" width="5.33203125" customWidth="1"/>
    <col min="124" max="124" width="6.109375" customWidth="1"/>
    <col min="125" max="125" width="6.6640625" customWidth="1"/>
    <col min="126" max="126" width="7.44140625" customWidth="1"/>
    <col min="127" max="127" width="6.109375" customWidth="1"/>
    <col min="128" max="128" width="5.6640625" customWidth="1"/>
    <col min="129" max="129" width="5.109375" customWidth="1"/>
    <col min="130" max="130" width="10.109375" customWidth="1"/>
    <col min="131" max="131" width="10.5546875" customWidth="1"/>
    <col min="132" max="132" width="9.44140625" customWidth="1"/>
    <col min="133" max="133" width="6.88671875" customWidth="1"/>
    <col min="134" max="134" width="12.44140625" customWidth="1"/>
    <col min="135" max="135" width="7.5546875" customWidth="1"/>
    <col min="136" max="136" width="9.33203125" customWidth="1"/>
    <col min="137" max="137" width="12.109375" customWidth="1"/>
    <col min="138" max="138" width="8.33203125" customWidth="1"/>
    <col min="139" max="139" width="9.5546875" customWidth="1"/>
    <col min="140" max="140" width="9.109375" customWidth="1"/>
    <col min="141" max="141" width="6.5546875" customWidth="1"/>
    <col min="142" max="142" width="6" customWidth="1"/>
    <col min="152" max="152" width="8" customWidth="1"/>
    <col min="153" max="154" width="7.44140625" customWidth="1"/>
    <col min="155" max="155" width="7.109375" customWidth="1"/>
    <col min="156" max="156" width="7.5546875" customWidth="1"/>
    <col min="157" max="157" width="7.33203125" customWidth="1"/>
    <col min="158" max="158" width="6.6640625" customWidth="1"/>
    <col min="159" max="159" width="6" customWidth="1"/>
    <col min="160" max="160" width="9.33203125" customWidth="1"/>
    <col min="161" max="161" width="16.5546875" customWidth="1"/>
    <col min="162" max="162" width="11.109375" customWidth="1"/>
    <col min="163" max="163" width="10.88671875" customWidth="1"/>
    <col min="173" max="173" width="10.33203125" customWidth="1"/>
    <col min="174" max="174" width="11.44140625" customWidth="1"/>
    <col min="175" max="175" width="10.109375" customWidth="1"/>
    <col min="178" max="178" width="10" customWidth="1"/>
    <col min="181" max="181" width="10.5546875" customWidth="1"/>
    <col min="188" max="188" width="10.6640625" customWidth="1"/>
    <col min="189" max="189" width="9.6640625" customWidth="1"/>
    <col min="190" max="191" width="9.88671875" customWidth="1"/>
    <col min="192" max="192" width="10.6640625" customWidth="1"/>
    <col min="193" max="193" width="14.44140625" customWidth="1"/>
  </cols>
  <sheetData>
    <row r="1" spans="1:194">
      <c r="C1" s="1445"/>
      <c r="D1" s="1445"/>
      <c r="E1" s="1445"/>
      <c r="F1" s="1445"/>
      <c r="G1" s="1445"/>
      <c r="H1" s="1445"/>
      <c r="I1" s="1445"/>
      <c r="J1" s="1445"/>
      <c r="K1" s="1445"/>
      <c r="L1" s="1445"/>
      <c r="M1" s="1445"/>
      <c r="N1" s="1445"/>
      <c r="O1" s="1445"/>
      <c r="P1" s="1445"/>
      <c r="Q1" s="1445"/>
      <c r="R1" s="1445"/>
      <c r="S1" s="1445"/>
      <c r="T1" s="1445"/>
      <c r="U1" s="1445"/>
      <c r="V1" s="1445"/>
      <c r="W1" s="1445"/>
      <c r="X1" s="1445"/>
      <c r="BT1" t="s">
        <v>164</v>
      </c>
    </row>
    <row r="2" spans="1:194">
      <c r="C2" s="1445"/>
      <c r="D2" s="1445"/>
      <c r="E2" s="1445"/>
      <c r="F2" s="1445"/>
      <c r="G2" s="1445"/>
      <c r="H2" s="1445"/>
      <c r="I2" s="1445"/>
      <c r="J2" s="1445"/>
      <c r="K2" s="1445"/>
      <c r="L2" s="1445"/>
      <c r="M2" s="1445"/>
      <c r="N2" s="1445"/>
      <c r="O2" s="1445"/>
      <c r="P2" s="1445"/>
      <c r="Q2" s="1445"/>
      <c r="R2" s="1445"/>
      <c r="S2" s="1445"/>
      <c r="T2" s="1445"/>
      <c r="U2" s="1445"/>
      <c r="V2" s="1445"/>
      <c r="W2" s="1445"/>
      <c r="X2" s="1445"/>
    </row>
    <row r="4" spans="1:194" ht="25.5" customHeight="1" thickBot="1">
      <c r="A4" s="1455" t="s">
        <v>486</v>
      </c>
      <c r="B4" s="1455" t="s">
        <v>485</v>
      </c>
      <c r="C4" s="1466" t="s">
        <v>611</v>
      </c>
      <c r="D4" s="1467"/>
      <c r="E4" s="1467"/>
      <c r="F4" s="1467"/>
      <c r="G4" s="1467"/>
      <c r="H4" s="1467"/>
      <c r="I4" s="1467"/>
      <c r="J4" s="1467"/>
      <c r="K4" s="1468"/>
      <c r="L4" s="1451" t="s">
        <v>610</v>
      </c>
      <c r="M4" s="1452"/>
      <c r="N4" s="1452"/>
      <c r="O4" s="1452"/>
      <c r="P4" s="1452"/>
      <c r="Q4" s="1452"/>
      <c r="R4" s="1452"/>
      <c r="S4" s="1452"/>
      <c r="T4" s="1452"/>
      <c r="U4" s="1454" t="s">
        <v>609</v>
      </c>
      <c r="V4" s="1454"/>
      <c r="W4" s="1454"/>
      <c r="X4" s="1454"/>
      <c r="Y4" s="1454"/>
      <c r="Z4" s="1451" t="s">
        <v>608</v>
      </c>
      <c r="AA4" s="1452"/>
      <c r="AB4" s="1452"/>
      <c r="AC4" s="1452"/>
      <c r="AD4" s="1454" t="s">
        <v>607</v>
      </c>
      <c r="AE4" s="1454"/>
      <c r="AF4" s="1454"/>
      <c r="AG4" s="1454"/>
      <c r="AH4" s="1454"/>
      <c r="AI4" s="1454"/>
      <c r="AJ4" s="1454"/>
      <c r="AK4" s="1454"/>
      <c r="AL4" s="1454"/>
      <c r="AM4" s="1454"/>
      <c r="AN4" s="1447" t="s">
        <v>606</v>
      </c>
      <c r="AO4" s="1447"/>
      <c r="AP4" s="1447"/>
      <c r="AQ4" s="1447"/>
      <c r="AR4" s="1447"/>
      <c r="AS4" s="1447"/>
      <c r="AT4" s="1447"/>
      <c r="AU4" s="1447"/>
      <c r="AV4" s="1447"/>
      <c r="AW4" s="1447"/>
      <c r="AX4" s="1446" t="s">
        <v>605</v>
      </c>
      <c r="AY4" s="1446"/>
      <c r="AZ4" s="1446"/>
      <c r="BA4" s="1447" t="s">
        <v>604</v>
      </c>
      <c r="BB4" s="1447"/>
      <c r="BC4" s="1447"/>
      <c r="BD4" s="440" t="s">
        <v>603</v>
      </c>
      <c r="BE4" s="439" t="s">
        <v>602</v>
      </c>
      <c r="BF4" s="1446" t="s">
        <v>601</v>
      </c>
      <c r="BG4" s="1446"/>
      <c r="BH4" s="1447" t="s">
        <v>600</v>
      </c>
      <c r="BI4" s="1447"/>
      <c r="BJ4" s="1450" t="s">
        <v>599</v>
      </c>
      <c r="BK4" s="1450"/>
      <c r="BL4" s="1450"/>
      <c r="BM4" s="1450"/>
      <c r="BN4" s="1450"/>
      <c r="BO4" s="1450"/>
      <c r="BP4" s="1450"/>
      <c r="BQ4" s="1450"/>
      <c r="BR4" s="1450"/>
      <c r="BS4" s="1453" t="s">
        <v>598</v>
      </c>
      <c r="BT4" s="1453"/>
      <c r="BU4" s="1453"/>
      <c r="BV4" s="1453"/>
      <c r="BW4" s="1453"/>
      <c r="BX4" s="1453"/>
      <c r="BY4" s="1453"/>
      <c r="BZ4" s="1453"/>
      <c r="CA4" s="1453"/>
      <c r="CB4" s="1450" t="s">
        <v>597</v>
      </c>
      <c r="CC4" s="1450"/>
      <c r="CD4" s="1450"/>
      <c r="CE4" s="1450"/>
      <c r="CF4" s="1450"/>
      <c r="CG4" s="1450"/>
      <c r="CH4" s="1453" t="s">
        <v>596</v>
      </c>
      <c r="CI4" s="1453"/>
      <c r="CJ4" s="1453"/>
      <c r="CK4" s="1453"/>
      <c r="CL4" s="1453"/>
      <c r="CM4" s="1453"/>
      <c r="CN4" s="443" t="s">
        <v>595</v>
      </c>
      <c r="CO4" s="1446" t="s">
        <v>594</v>
      </c>
      <c r="CP4" s="1446"/>
      <c r="CQ4" s="1446"/>
      <c r="CR4" s="1446"/>
      <c r="CS4" s="444" t="s">
        <v>593</v>
      </c>
      <c r="CT4" s="1447" t="s">
        <v>592</v>
      </c>
      <c r="CU4" s="1447"/>
      <c r="CV4" s="1447"/>
      <c r="CW4" s="1447"/>
      <c r="CX4" s="1446" t="s">
        <v>591</v>
      </c>
      <c r="CY4" s="1446"/>
      <c r="CZ4" s="1446"/>
      <c r="DA4" s="1447" t="s">
        <v>590</v>
      </c>
      <c r="DB4" s="1447"/>
      <c r="DC4" s="1447"/>
      <c r="DD4" s="1446" t="s">
        <v>589</v>
      </c>
      <c r="DE4" s="1446"/>
      <c r="DF4" s="1446"/>
      <c r="DG4" s="1446"/>
      <c r="DH4" s="1446"/>
      <c r="DI4" s="1446"/>
      <c r="DJ4" s="1446"/>
      <c r="DK4" s="1446"/>
      <c r="DL4" s="1446"/>
      <c r="DM4" s="1446"/>
      <c r="DN4" s="1446"/>
      <c r="DO4" s="1446"/>
      <c r="DP4" s="1446"/>
      <c r="DQ4" s="1446"/>
      <c r="DR4" s="1446"/>
      <c r="DS4" s="1446"/>
      <c r="DT4" s="1446"/>
      <c r="DU4" s="1446"/>
      <c r="DV4" s="1446"/>
      <c r="DW4" s="1446"/>
      <c r="DX4" s="1446"/>
      <c r="DY4" s="1446"/>
      <c r="DZ4" s="1447" t="s">
        <v>588</v>
      </c>
      <c r="EA4" s="1447"/>
      <c r="EB4" s="1447"/>
      <c r="EC4" s="1447"/>
      <c r="ED4" s="1447"/>
      <c r="EE4" s="1447"/>
      <c r="EF4" s="1447"/>
      <c r="EG4" s="1447"/>
      <c r="EH4" s="1447"/>
      <c r="EI4" s="1447"/>
      <c r="EJ4" s="1447"/>
      <c r="EK4" s="1447"/>
      <c r="EL4" s="1447"/>
      <c r="EM4" s="1447"/>
      <c r="EN4" s="1447"/>
      <c r="EO4" s="1447"/>
      <c r="EP4" s="1447"/>
      <c r="EQ4" s="1447"/>
      <c r="ER4" s="1447"/>
      <c r="ES4" s="1447"/>
      <c r="ET4" s="1447"/>
      <c r="EU4" s="1447"/>
      <c r="EV4" s="1450" t="s">
        <v>587</v>
      </c>
      <c r="EW4" s="1450"/>
      <c r="EX4" s="1450"/>
      <c r="EY4" s="1450"/>
      <c r="EZ4" s="1450"/>
      <c r="FA4" s="1450"/>
      <c r="FB4" s="1450"/>
      <c r="FC4" s="1450"/>
      <c r="FD4" s="1450"/>
      <c r="FE4" s="1450"/>
      <c r="FF4" s="1450"/>
      <c r="FG4" s="1450"/>
      <c r="FH4" s="1453" t="s">
        <v>586</v>
      </c>
      <c r="FI4" s="1453"/>
      <c r="FJ4" s="1453"/>
      <c r="FK4" s="1453"/>
      <c r="FL4" s="1453"/>
      <c r="FM4" s="1453"/>
      <c r="FN4" s="1453"/>
      <c r="FO4" s="1453"/>
      <c r="FP4" s="1453"/>
      <c r="FQ4" s="1453"/>
      <c r="FR4" s="1453"/>
      <c r="FS4" s="1453"/>
      <c r="FT4" s="1446" t="s">
        <v>585</v>
      </c>
      <c r="FU4" s="1446"/>
      <c r="FV4" s="1446"/>
      <c r="FW4" s="1446"/>
      <c r="FX4" s="1446"/>
      <c r="FY4" s="1446"/>
      <c r="FZ4" s="1447" t="s">
        <v>584</v>
      </c>
      <c r="GA4" s="1447"/>
      <c r="GB4" s="1447"/>
      <c r="GC4" s="1447"/>
      <c r="GD4" s="1447"/>
      <c r="GE4" s="1447"/>
      <c r="GF4" s="1446" t="s">
        <v>583</v>
      </c>
      <c r="GG4" s="1446" t="s">
        <v>582</v>
      </c>
      <c r="GH4" s="1446" t="s">
        <v>581</v>
      </c>
      <c r="GI4" s="1447" t="s">
        <v>580</v>
      </c>
      <c r="GJ4" s="1447" t="s">
        <v>579</v>
      </c>
      <c r="GK4" s="1447" t="s">
        <v>578</v>
      </c>
    </row>
    <row r="5" spans="1:194" ht="60.75" customHeight="1" thickBot="1">
      <c r="A5" s="1455"/>
      <c r="B5" s="1455"/>
      <c r="C5" s="1454" t="s">
        <v>577</v>
      </c>
      <c r="D5" s="1454" t="s">
        <v>612</v>
      </c>
      <c r="E5" s="1460" t="s">
        <v>613</v>
      </c>
      <c r="F5" s="1460" t="s">
        <v>614</v>
      </c>
      <c r="G5" s="1460" t="s">
        <v>615</v>
      </c>
      <c r="H5" s="1460" t="s">
        <v>616</v>
      </c>
      <c r="I5" s="1460" t="s">
        <v>617</v>
      </c>
      <c r="J5" s="1460" t="s">
        <v>618</v>
      </c>
      <c r="K5" s="445" t="s">
        <v>619</v>
      </c>
      <c r="L5" s="1462" t="s">
        <v>577</v>
      </c>
      <c r="M5" s="1462" t="s">
        <v>612</v>
      </c>
      <c r="N5" s="1448" t="s">
        <v>613</v>
      </c>
      <c r="O5" s="1448" t="s">
        <v>614</v>
      </c>
      <c r="P5" s="1448" t="s">
        <v>615</v>
      </c>
      <c r="Q5" s="1448" t="s">
        <v>616</v>
      </c>
      <c r="R5" s="1448" t="s">
        <v>617</v>
      </c>
      <c r="S5" s="1448" t="s">
        <v>618</v>
      </c>
      <c r="T5" s="446" t="s">
        <v>619</v>
      </c>
      <c r="U5" s="1454" t="s">
        <v>574</v>
      </c>
      <c r="V5" s="1454" t="s">
        <v>573</v>
      </c>
      <c r="W5" s="1454" t="s">
        <v>572</v>
      </c>
      <c r="X5" s="1454" t="s">
        <v>576</v>
      </c>
      <c r="Y5" s="447" t="s">
        <v>575</v>
      </c>
      <c r="Z5" s="1462" t="s">
        <v>574</v>
      </c>
      <c r="AA5" s="1462" t="s">
        <v>573</v>
      </c>
      <c r="AB5" s="1462" t="s">
        <v>572</v>
      </c>
      <c r="AC5" s="1462" t="s">
        <v>571</v>
      </c>
      <c r="AD5" s="1454" t="s">
        <v>570</v>
      </c>
      <c r="AE5" s="1454"/>
      <c r="AF5" s="1454" t="s">
        <v>569</v>
      </c>
      <c r="AG5" s="1454" t="s">
        <v>568</v>
      </c>
      <c r="AH5" s="1454" t="s">
        <v>564</v>
      </c>
      <c r="AI5" s="1454" t="s">
        <v>563</v>
      </c>
      <c r="AJ5" s="1454" t="s">
        <v>562</v>
      </c>
      <c r="AK5" s="1454" t="s">
        <v>561</v>
      </c>
      <c r="AL5" s="1454" t="s">
        <v>560</v>
      </c>
      <c r="AM5" s="1454" t="s">
        <v>434</v>
      </c>
      <c r="AN5" s="1447" t="s">
        <v>567</v>
      </c>
      <c r="AO5" s="1447"/>
      <c r="AP5" s="1447" t="s">
        <v>566</v>
      </c>
      <c r="AQ5" s="1447" t="s">
        <v>565</v>
      </c>
      <c r="AR5" s="1447" t="s">
        <v>564</v>
      </c>
      <c r="AS5" s="1447" t="s">
        <v>563</v>
      </c>
      <c r="AT5" s="1447" t="s">
        <v>562</v>
      </c>
      <c r="AU5" s="1447" t="s">
        <v>561</v>
      </c>
      <c r="AV5" s="1447" t="s">
        <v>560</v>
      </c>
      <c r="AW5" s="1447" t="s">
        <v>559</v>
      </c>
      <c r="AX5" s="1450" t="s">
        <v>509</v>
      </c>
      <c r="AY5" s="1446" t="s">
        <v>508</v>
      </c>
      <c r="AZ5" s="1446" t="s">
        <v>507</v>
      </c>
      <c r="BA5" s="1447" t="s">
        <v>509</v>
      </c>
      <c r="BB5" s="1447" t="s">
        <v>508</v>
      </c>
      <c r="BC5" s="1447" t="s">
        <v>507</v>
      </c>
      <c r="BD5" s="1446" t="s">
        <v>558</v>
      </c>
      <c r="BE5" s="1447" t="s">
        <v>558</v>
      </c>
      <c r="BF5" s="1450" t="s">
        <v>557</v>
      </c>
      <c r="BG5" s="1446" t="s">
        <v>556</v>
      </c>
      <c r="BH5" s="1453" t="s">
        <v>557</v>
      </c>
      <c r="BI5" s="1463" t="s">
        <v>556</v>
      </c>
      <c r="BJ5" s="1450" t="s">
        <v>209</v>
      </c>
      <c r="BK5" s="1450" t="s">
        <v>555</v>
      </c>
      <c r="BL5" s="1450" t="s">
        <v>554</v>
      </c>
      <c r="BM5" s="1450" t="s">
        <v>553</v>
      </c>
      <c r="BN5" s="1446" t="s">
        <v>552</v>
      </c>
      <c r="BO5" s="1446" t="s">
        <v>551</v>
      </c>
      <c r="BP5" s="1446"/>
      <c r="BQ5" s="1446"/>
      <c r="BR5" s="1446" t="s">
        <v>550</v>
      </c>
      <c r="BS5" s="1453" t="s">
        <v>209</v>
      </c>
      <c r="BT5" s="1453" t="s">
        <v>555</v>
      </c>
      <c r="BU5" s="1453" t="s">
        <v>554</v>
      </c>
      <c r="BV5" s="1453" t="s">
        <v>553</v>
      </c>
      <c r="BW5" s="1447" t="s">
        <v>552</v>
      </c>
      <c r="BX5" s="1447" t="s">
        <v>551</v>
      </c>
      <c r="BY5" s="1447"/>
      <c r="BZ5" s="1447"/>
      <c r="CA5" s="1447" t="s">
        <v>550</v>
      </c>
      <c r="CB5" s="1446" t="s">
        <v>549</v>
      </c>
      <c r="CC5" s="1446" t="s">
        <v>548</v>
      </c>
      <c r="CD5" s="1446" t="s">
        <v>547</v>
      </c>
      <c r="CE5" s="1446" t="s">
        <v>546</v>
      </c>
      <c r="CF5" s="1446" t="s">
        <v>545</v>
      </c>
      <c r="CG5" s="1446" t="s">
        <v>544</v>
      </c>
      <c r="CH5" s="1447" t="s">
        <v>549</v>
      </c>
      <c r="CI5" s="1447" t="s">
        <v>548</v>
      </c>
      <c r="CJ5" s="1447" t="s">
        <v>547</v>
      </c>
      <c r="CK5" s="1447" t="s">
        <v>546</v>
      </c>
      <c r="CL5" s="1447" t="s">
        <v>545</v>
      </c>
      <c r="CM5" s="1447" t="s">
        <v>544</v>
      </c>
      <c r="CN5" s="1469" t="s">
        <v>543</v>
      </c>
      <c r="CO5" s="1446" t="s">
        <v>543</v>
      </c>
      <c r="CP5" s="1446" t="s">
        <v>542</v>
      </c>
      <c r="CQ5" s="1446" t="s">
        <v>541</v>
      </c>
      <c r="CR5" s="1446" t="s">
        <v>540</v>
      </c>
      <c r="CS5" s="1456" t="s">
        <v>543</v>
      </c>
      <c r="CT5" s="1447" t="s">
        <v>543</v>
      </c>
      <c r="CU5" s="1447" t="s">
        <v>542</v>
      </c>
      <c r="CV5" s="1447" t="s">
        <v>541</v>
      </c>
      <c r="CW5" s="1447" t="s">
        <v>540</v>
      </c>
      <c r="CX5" s="1446" t="s">
        <v>539</v>
      </c>
      <c r="CY5" s="1446" t="s">
        <v>538</v>
      </c>
      <c r="CZ5" s="1450" t="s">
        <v>88</v>
      </c>
      <c r="DA5" s="1447" t="s">
        <v>539</v>
      </c>
      <c r="DB5" s="1447" t="s">
        <v>538</v>
      </c>
      <c r="DC5" s="1453" t="s">
        <v>88</v>
      </c>
      <c r="DD5" s="1446" t="s">
        <v>537</v>
      </c>
      <c r="DE5" s="1446" t="s">
        <v>536</v>
      </c>
      <c r="DF5" s="1446" t="s">
        <v>535</v>
      </c>
      <c r="DG5" s="1446" t="s">
        <v>534</v>
      </c>
      <c r="DH5" s="1446" t="s">
        <v>533</v>
      </c>
      <c r="DI5" s="1446" t="s">
        <v>532</v>
      </c>
      <c r="DJ5" s="1446"/>
      <c r="DK5" s="1446"/>
      <c r="DL5" s="1446"/>
      <c r="DM5" s="1446"/>
      <c r="DN5" s="1446"/>
      <c r="DO5" s="1446"/>
      <c r="DP5" s="1446"/>
      <c r="DQ5" s="1446" t="s">
        <v>531</v>
      </c>
      <c r="DR5" s="1446" t="s">
        <v>530</v>
      </c>
      <c r="DS5" s="1446"/>
      <c r="DT5" s="1446"/>
      <c r="DU5" s="1446"/>
      <c r="DV5" s="1446"/>
      <c r="DW5" s="1446"/>
      <c r="DX5" s="1446"/>
      <c r="DY5" s="1446"/>
      <c r="DZ5" s="1447" t="s">
        <v>537</v>
      </c>
      <c r="EA5" s="1447" t="s">
        <v>536</v>
      </c>
      <c r="EB5" s="1447" t="s">
        <v>535</v>
      </c>
      <c r="EC5" s="1447" t="s">
        <v>534</v>
      </c>
      <c r="ED5" s="1447" t="s">
        <v>533</v>
      </c>
      <c r="EE5" s="1447" t="s">
        <v>532</v>
      </c>
      <c r="EF5" s="1447"/>
      <c r="EG5" s="1447"/>
      <c r="EH5" s="1447"/>
      <c r="EI5" s="1447"/>
      <c r="EJ5" s="1447"/>
      <c r="EK5" s="1447"/>
      <c r="EL5" s="1447"/>
      <c r="EM5" s="1447" t="s">
        <v>531</v>
      </c>
      <c r="EN5" s="1447" t="s">
        <v>530</v>
      </c>
      <c r="EO5" s="1447"/>
      <c r="EP5" s="1447"/>
      <c r="EQ5" s="1447"/>
      <c r="ER5" s="1447"/>
      <c r="ES5" s="1447"/>
      <c r="ET5" s="1447"/>
      <c r="EU5" s="1447"/>
      <c r="EV5" s="1446" t="s">
        <v>529</v>
      </c>
      <c r="EW5" s="1446" t="s">
        <v>528</v>
      </c>
      <c r="EX5" s="1446" t="s">
        <v>527</v>
      </c>
      <c r="EY5" s="1446" t="s">
        <v>526</v>
      </c>
      <c r="EZ5" s="1446" t="s">
        <v>525</v>
      </c>
      <c r="FA5" s="1446" t="s">
        <v>524</v>
      </c>
      <c r="FB5" s="1446" t="s">
        <v>523</v>
      </c>
      <c r="FC5" s="1446" t="s">
        <v>522</v>
      </c>
      <c r="FD5" s="1446" t="s">
        <v>521</v>
      </c>
      <c r="FE5" s="1446" t="s">
        <v>520</v>
      </c>
      <c r="FF5" s="1446" t="s">
        <v>519</v>
      </c>
      <c r="FG5" s="1446" t="s">
        <v>518</v>
      </c>
      <c r="FH5" s="1447" t="s">
        <v>529</v>
      </c>
      <c r="FI5" s="1447" t="s">
        <v>528</v>
      </c>
      <c r="FJ5" s="1447" t="s">
        <v>527</v>
      </c>
      <c r="FK5" s="1447" t="s">
        <v>526</v>
      </c>
      <c r="FL5" s="1447" t="s">
        <v>525</v>
      </c>
      <c r="FM5" s="1447" t="s">
        <v>524</v>
      </c>
      <c r="FN5" s="1447" t="s">
        <v>523</v>
      </c>
      <c r="FO5" s="1447" t="s">
        <v>522</v>
      </c>
      <c r="FP5" s="1447" t="s">
        <v>521</v>
      </c>
      <c r="FQ5" s="1447" t="s">
        <v>520</v>
      </c>
      <c r="FR5" s="1447" t="s">
        <v>519</v>
      </c>
      <c r="FS5" s="1447" t="s">
        <v>518</v>
      </c>
      <c r="FT5" s="1446" t="s">
        <v>517</v>
      </c>
      <c r="FU5" s="1446" t="s">
        <v>516</v>
      </c>
      <c r="FV5" s="1446" t="s">
        <v>515</v>
      </c>
      <c r="FW5" s="1446" t="s">
        <v>514</v>
      </c>
      <c r="FX5" s="1446" t="s">
        <v>513</v>
      </c>
      <c r="FY5" s="1446" t="s">
        <v>512</v>
      </c>
      <c r="FZ5" s="1447" t="s">
        <v>517</v>
      </c>
      <c r="GA5" s="1447" t="s">
        <v>516</v>
      </c>
      <c r="GB5" s="1447" t="s">
        <v>515</v>
      </c>
      <c r="GC5" s="1447" t="s">
        <v>514</v>
      </c>
      <c r="GD5" s="1447" t="s">
        <v>513</v>
      </c>
      <c r="GE5" s="1447" t="s">
        <v>512</v>
      </c>
      <c r="GF5" s="1446"/>
      <c r="GG5" s="1446"/>
      <c r="GH5" s="1446"/>
      <c r="GI5" s="1447"/>
      <c r="GJ5" s="1447"/>
      <c r="GK5" s="1447"/>
    </row>
    <row r="6" spans="1:194" ht="51.75" customHeight="1" thickBot="1">
      <c r="A6" s="1455"/>
      <c r="B6" s="1455"/>
      <c r="C6" s="1454"/>
      <c r="D6" s="1454"/>
      <c r="E6" s="1461"/>
      <c r="F6" s="1461"/>
      <c r="G6" s="1461"/>
      <c r="H6" s="1461"/>
      <c r="I6" s="1461"/>
      <c r="J6" s="1461"/>
      <c r="K6" s="448"/>
      <c r="L6" s="1462"/>
      <c r="M6" s="1462"/>
      <c r="N6" s="1449"/>
      <c r="O6" s="1449"/>
      <c r="P6" s="1449"/>
      <c r="Q6" s="1449"/>
      <c r="R6" s="1449"/>
      <c r="S6" s="1449"/>
      <c r="T6" s="449"/>
      <c r="U6" s="1454"/>
      <c r="V6" s="1454"/>
      <c r="W6" s="1454"/>
      <c r="X6" s="1454"/>
      <c r="Y6" s="447"/>
      <c r="Z6" s="1462"/>
      <c r="AA6" s="1462"/>
      <c r="AB6" s="1462"/>
      <c r="AC6" s="1462"/>
      <c r="AD6" s="450" t="s">
        <v>511</v>
      </c>
      <c r="AE6" s="450" t="s">
        <v>510</v>
      </c>
      <c r="AF6" s="1454"/>
      <c r="AG6" s="1454"/>
      <c r="AH6" s="1454"/>
      <c r="AI6" s="1454"/>
      <c r="AJ6" s="1454"/>
      <c r="AK6" s="1454"/>
      <c r="AL6" s="1454"/>
      <c r="AM6" s="1454"/>
      <c r="AN6" s="442" t="s">
        <v>511</v>
      </c>
      <c r="AO6" s="442" t="s">
        <v>510</v>
      </c>
      <c r="AP6" s="1447"/>
      <c r="AQ6" s="1447"/>
      <c r="AR6" s="1447"/>
      <c r="AS6" s="1447"/>
      <c r="AT6" s="1447"/>
      <c r="AU6" s="1447"/>
      <c r="AV6" s="1447"/>
      <c r="AW6" s="1447"/>
      <c r="AX6" s="1450"/>
      <c r="AY6" s="1446"/>
      <c r="AZ6" s="1446"/>
      <c r="BA6" s="1447"/>
      <c r="BB6" s="1447"/>
      <c r="BC6" s="1447"/>
      <c r="BD6" s="1446"/>
      <c r="BE6" s="1447"/>
      <c r="BF6" s="1450"/>
      <c r="BG6" s="1446"/>
      <c r="BH6" s="1453"/>
      <c r="BI6" s="1463"/>
      <c r="BJ6" s="1450"/>
      <c r="BK6" s="1450"/>
      <c r="BL6" s="1450"/>
      <c r="BM6" s="1450"/>
      <c r="BN6" s="1446"/>
      <c r="BO6" s="451" t="s">
        <v>509</v>
      </c>
      <c r="BP6" s="451" t="s">
        <v>508</v>
      </c>
      <c r="BQ6" s="451" t="s">
        <v>507</v>
      </c>
      <c r="BR6" s="1446"/>
      <c r="BS6" s="1453"/>
      <c r="BT6" s="1453"/>
      <c r="BU6" s="1453"/>
      <c r="BV6" s="1453"/>
      <c r="BW6" s="1447"/>
      <c r="BX6" s="442" t="s">
        <v>509</v>
      </c>
      <c r="BY6" s="442" t="s">
        <v>508</v>
      </c>
      <c r="BZ6" s="442" t="s">
        <v>507</v>
      </c>
      <c r="CA6" s="1447"/>
      <c r="CB6" s="1446"/>
      <c r="CC6" s="1446"/>
      <c r="CD6" s="1446"/>
      <c r="CE6" s="1446"/>
      <c r="CF6" s="1446"/>
      <c r="CG6" s="1446"/>
      <c r="CH6" s="1447"/>
      <c r="CI6" s="1447"/>
      <c r="CJ6" s="1447"/>
      <c r="CK6" s="1447"/>
      <c r="CL6" s="1447"/>
      <c r="CM6" s="1447"/>
      <c r="CN6" s="1470"/>
      <c r="CO6" s="1446"/>
      <c r="CP6" s="1446"/>
      <c r="CQ6" s="1446"/>
      <c r="CR6" s="1446"/>
      <c r="CS6" s="1457"/>
      <c r="CT6" s="1447"/>
      <c r="CU6" s="1447"/>
      <c r="CV6" s="1447"/>
      <c r="CW6" s="1447"/>
      <c r="CX6" s="1446"/>
      <c r="CY6" s="1446"/>
      <c r="CZ6" s="1450"/>
      <c r="DA6" s="1447"/>
      <c r="DB6" s="1447"/>
      <c r="DC6" s="1453"/>
      <c r="DD6" s="1446"/>
      <c r="DE6" s="1446"/>
      <c r="DF6" s="1446"/>
      <c r="DG6" s="1446"/>
      <c r="DH6" s="1446"/>
      <c r="DI6" s="441" t="s">
        <v>506</v>
      </c>
      <c r="DJ6" s="441" t="s">
        <v>505</v>
      </c>
      <c r="DK6" s="441" t="s">
        <v>504</v>
      </c>
      <c r="DL6" s="441" t="s">
        <v>143</v>
      </c>
      <c r="DM6" s="441" t="s">
        <v>503</v>
      </c>
      <c r="DN6" s="441" t="s">
        <v>145</v>
      </c>
      <c r="DO6" s="441" t="s">
        <v>146</v>
      </c>
      <c r="DP6" s="441" t="s">
        <v>502</v>
      </c>
      <c r="DQ6" s="1446"/>
      <c r="DR6" s="441" t="s">
        <v>506</v>
      </c>
      <c r="DS6" s="441" t="s">
        <v>505</v>
      </c>
      <c r="DT6" s="441" t="s">
        <v>504</v>
      </c>
      <c r="DU6" s="441" t="s">
        <v>143</v>
      </c>
      <c r="DV6" s="441" t="s">
        <v>503</v>
      </c>
      <c r="DW6" s="441" t="s">
        <v>145</v>
      </c>
      <c r="DX6" s="441" t="s">
        <v>146</v>
      </c>
      <c r="DY6" s="441" t="s">
        <v>502</v>
      </c>
      <c r="DZ6" s="1447"/>
      <c r="EA6" s="1447"/>
      <c r="EB6" s="1447"/>
      <c r="EC6" s="1447"/>
      <c r="ED6" s="1447"/>
      <c r="EE6" s="442" t="s">
        <v>506</v>
      </c>
      <c r="EF6" s="442" t="s">
        <v>505</v>
      </c>
      <c r="EG6" s="442" t="s">
        <v>504</v>
      </c>
      <c r="EH6" s="442" t="s">
        <v>143</v>
      </c>
      <c r="EI6" s="442" t="s">
        <v>503</v>
      </c>
      <c r="EJ6" s="442" t="s">
        <v>145</v>
      </c>
      <c r="EK6" s="442" t="s">
        <v>146</v>
      </c>
      <c r="EL6" s="442" t="s">
        <v>502</v>
      </c>
      <c r="EM6" s="1447"/>
      <c r="EN6" s="442" t="s">
        <v>506</v>
      </c>
      <c r="EO6" s="442" t="s">
        <v>505</v>
      </c>
      <c r="EP6" s="442" t="s">
        <v>504</v>
      </c>
      <c r="EQ6" s="442" t="s">
        <v>143</v>
      </c>
      <c r="ER6" s="442" t="s">
        <v>503</v>
      </c>
      <c r="ES6" s="442" t="s">
        <v>145</v>
      </c>
      <c r="ET6" s="442" t="s">
        <v>146</v>
      </c>
      <c r="EU6" s="442" t="s">
        <v>502</v>
      </c>
      <c r="EV6" s="1446"/>
      <c r="EW6" s="1446"/>
      <c r="EX6" s="1446"/>
      <c r="EY6" s="1446"/>
      <c r="EZ6" s="1446"/>
      <c r="FA6" s="1446"/>
      <c r="FB6" s="1446"/>
      <c r="FC6" s="1446"/>
      <c r="FD6" s="1446"/>
      <c r="FE6" s="1446"/>
      <c r="FF6" s="1446"/>
      <c r="FG6" s="1446"/>
      <c r="FH6" s="1447"/>
      <c r="FI6" s="1447"/>
      <c r="FJ6" s="1447"/>
      <c r="FK6" s="1447"/>
      <c r="FL6" s="1447"/>
      <c r="FM6" s="1447"/>
      <c r="FN6" s="1447"/>
      <c r="FO6" s="1447"/>
      <c r="FP6" s="1447"/>
      <c r="FQ6" s="1447"/>
      <c r="FR6" s="1447"/>
      <c r="FS6" s="1447"/>
      <c r="FT6" s="1446"/>
      <c r="FU6" s="1446"/>
      <c r="FV6" s="1446"/>
      <c r="FW6" s="1446"/>
      <c r="FX6" s="1446"/>
      <c r="FY6" s="1446"/>
      <c r="FZ6" s="1447"/>
      <c r="GA6" s="1447"/>
      <c r="GB6" s="1447"/>
      <c r="GC6" s="1447"/>
      <c r="GD6" s="1447"/>
      <c r="GE6" s="1447"/>
      <c r="GF6" s="1446"/>
      <c r="GG6" s="1446"/>
      <c r="GH6" s="1446"/>
      <c r="GI6" s="1447"/>
      <c r="GJ6" s="1447"/>
      <c r="GK6" s="1447"/>
    </row>
    <row r="7" spans="1:194" ht="18">
      <c r="A7" s="452">
        <v>1</v>
      </c>
      <c r="B7" s="453" t="s">
        <v>674</v>
      </c>
      <c r="C7" s="309">
        <v>66</v>
      </c>
      <c r="D7" s="309">
        <v>66</v>
      </c>
      <c r="E7" s="309">
        <v>66</v>
      </c>
      <c r="F7" s="309">
        <v>66</v>
      </c>
      <c r="G7" s="309">
        <v>66</v>
      </c>
      <c r="H7" s="309">
        <v>66</v>
      </c>
      <c r="I7" s="309">
        <v>66</v>
      </c>
      <c r="J7" s="309">
        <v>66</v>
      </c>
      <c r="K7" s="309">
        <v>66</v>
      </c>
      <c r="L7" s="485">
        <v>89</v>
      </c>
      <c r="M7" s="485">
        <v>34</v>
      </c>
      <c r="N7" s="485">
        <v>71</v>
      </c>
      <c r="O7" s="485">
        <v>62</v>
      </c>
      <c r="P7" s="485">
        <v>62</v>
      </c>
      <c r="Q7" s="485">
        <v>62</v>
      </c>
      <c r="R7" s="485">
        <v>89</v>
      </c>
      <c r="S7" s="485">
        <v>89</v>
      </c>
      <c r="T7" s="485">
        <v>55</v>
      </c>
      <c r="U7" s="635">
        <v>63</v>
      </c>
      <c r="V7" s="635">
        <v>63</v>
      </c>
      <c r="W7" s="635">
        <v>63</v>
      </c>
      <c r="X7" s="635">
        <v>63</v>
      </c>
      <c r="Y7" s="457">
        <v>0</v>
      </c>
      <c r="Z7" s="522">
        <v>63</v>
      </c>
      <c r="AA7" s="522">
        <v>63</v>
      </c>
      <c r="AB7" s="522">
        <v>63</v>
      </c>
      <c r="AC7" s="522">
        <v>63</v>
      </c>
      <c r="AD7" s="454">
        <v>0</v>
      </c>
      <c r="AE7" s="454">
        <v>0</v>
      </c>
      <c r="AF7" s="454">
        <v>0</v>
      </c>
      <c r="AG7" s="454">
        <v>0</v>
      </c>
      <c r="AH7" s="454">
        <v>0</v>
      </c>
      <c r="AI7" s="454">
        <v>0</v>
      </c>
      <c r="AJ7" s="454">
        <v>0</v>
      </c>
      <c r="AK7" s="454">
        <v>0</v>
      </c>
      <c r="AL7" s="454">
        <v>0</v>
      </c>
      <c r="AM7" s="454">
        <v>0</v>
      </c>
      <c r="AN7" s="458">
        <v>0</v>
      </c>
      <c r="AO7" s="458">
        <v>0</v>
      </c>
      <c r="AP7" s="458">
        <v>9</v>
      </c>
      <c r="AQ7" s="458">
        <v>0</v>
      </c>
      <c r="AR7" s="458">
        <v>0</v>
      </c>
      <c r="AS7" s="458">
        <v>0</v>
      </c>
      <c r="AT7" s="458">
        <v>0</v>
      </c>
      <c r="AU7" s="458">
        <v>0</v>
      </c>
      <c r="AV7" s="458">
        <v>0</v>
      </c>
      <c r="AW7" s="458">
        <v>0</v>
      </c>
      <c r="AX7" s="454">
        <v>0</v>
      </c>
      <c r="AY7" s="454">
        <v>0</v>
      </c>
      <c r="AZ7" s="454">
        <v>0</v>
      </c>
      <c r="BA7" s="457">
        <v>0</v>
      </c>
      <c r="BB7" s="457">
        <v>0</v>
      </c>
      <c r="BC7" s="457">
        <v>0</v>
      </c>
      <c r="BD7" s="459">
        <v>0</v>
      </c>
      <c r="BE7" s="460">
        <v>0</v>
      </c>
      <c r="BF7" s="456">
        <v>60</v>
      </c>
      <c r="BG7" s="456">
        <v>9</v>
      </c>
      <c r="BH7" s="522">
        <v>63</v>
      </c>
      <c r="BI7" s="461">
        <v>0</v>
      </c>
      <c r="BJ7" s="456">
        <v>9</v>
      </c>
      <c r="BK7" s="456">
        <v>0</v>
      </c>
      <c r="BL7" s="456">
        <v>0</v>
      </c>
      <c r="BM7" s="456">
        <v>0</v>
      </c>
      <c r="BN7" s="456">
        <v>0</v>
      </c>
      <c r="BO7" s="456">
        <v>0</v>
      </c>
      <c r="BP7" s="456">
        <v>0</v>
      </c>
      <c r="BQ7" s="456">
        <v>0</v>
      </c>
      <c r="BR7" s="456" t="s">
        <v>148</v>
      </c>
      <c r="BS7" s="456">
        <v>2</v>
      </c>
      <c r="BT7" s="456">
        <v>0</v>
      </c>
      <c r="BU7" s="456">
        <v>0</v>
      </c>
      <c r="BV7" s="456">
        <v>0</v>
      </c>
      <c r="BW7" s="456">
        <v>0</v>
      </c>
      <c r="BX7" s="456">
        <v>0</v>
      </c>
      <c r="BY7" s="456">
        <v>0</v>
      </c>
      <c r="BZ7" s="456">
        <v>0</v>
      </c>
      <c r="CA7" s="456">
        <v>62</v>
      </c>
      <c r="CB7" s="456">
        <v>286</v>
      </c>
      <c r="CC7" s="456">
        <v>0</v>
      </c>
      <c r="CD7" s="456">
        <v>114</v>
      </c>
      <c r="CE7" s="456">
        <v>231</v>
      </c>
      <c r="CF7" s="456">
        <v>69</v>
      </c>
      <c r="CG7" s="456">
        <v>63</v>
      </c>
      <c r="CH7" s="462">
        <v>236</v>
      </c>
      <c r="CI7" s="462">
        <v>0</v>
      </c>
      <c r="CJ7" s="462">
        <v>284</v>
      </c>
      <c r="CK7" s="462">
        <v>58</v>
      </c>
      <c r="CL7" s="462">
        <v>0</v>
      </c>
      <c r="CM7" s="462">
        <v>58</v>
      </c>
      <c r="CN7" s="456">
        <v>0</v>
      </c>
      <c r="CO7" s="456">
        <v>0</v>
      </c>
      <c r="CP7" s="456">
        <v>0</v>
      </c>
      <c r="CQ7" s="456">
        <v>0</v>
      </c>
      <c r="CR7" s="456">
        <v>0</v>
      </c>
      <c r="CS7" s="464">
        <v>107</v>
      </c>
      <c r="CT7" s="464">
        <v>349</v>
      </c>
      <c r="CU7" s="464">
        <v>349</v>
      </c>
      <c r="CV7" s="464">
        <v>0</v>
      </c>
      <c r="CW7" s="464">
        <v>0</v>
      </c>
      <c r="CX7" s="457">
        <v>0</v>
      </c>
      <c r="CY7" s="457">
        <v>0</v>
      </c>
      <c r="CZ7" s="457">
        <v>0</v>
      </c>
      <c r="DA7" s="457">
        <v>37</v>
      </c>
      <c r="DB7" s="457">
        <v>0</v>
      </c>
      <c r="DC7" s="457">
        <v>4</v>
      </c>
      <c r="DD7" s="465">
        <v>104</v>
      </c>
      <c r="DE7" s="456">
        <v>0</v>
      </c>
      <c r="DF7" s="456">
        <v>0</v>
      </c>
      <c r="DG7" s="456">
        <v>0</v>
      </c>
      <c r="DH7" s="466">
        <v>423</v>
      </c>
      <c r="DI7" s="456">
        <v>0</v>
      </c>
      <c r="DJ7" s="456">
        <v>0</v>
      </c>
      <c r="DK7" s="456">
        <v>0</v>
      </c>
      <c r="DL7" s="456">
        <v>0</v>
      </c>
      <c r="DM7" s="456">
        <v>0</v>
      </c>
      <c r="DN7" s="456">
        <v>0</v>
      </c>
      <c r="DO7" s="456">
        <v>0</v>
      </c>
      <c r="DP7" s="456">
        <v>0</v>
      </c>
      <c r="DQ7" s="456">
        <v>0</v>
      </c>
      <c r="DR7" s="456">
        <v>0</v>
      </c>
      <c r="DS7" s="456">
        <v>0</v>
      </c>
      <c r="DT7" s="456">
        <v>0</v>
      </c>
      <c r="DU7" s="456">
        <v>0</v>
      </c>
      <c r="DV7" s="456">
        <v>0</v>
      </c>
      <c r="DW7" s="456">
        <v>0</v>
      </c>
      <c r="DX7" s="456">
        <v>0</v>
      </c>
      <c r="DY7" s="456">
        <v>0</v>
      </c>
      <c r="DZ7" s="281">
        <v>104</v>
      </c>
      <c r="EA7" s="281">
        <v>0</v>
      </c>
      <c r="EB7" s="281">
        <v>0</v>
      </c>
      <c r="EC7" s="281">
        <v>0</v>
      </c>
      <c r="ED7" s="281">
        <v>431</v>
      </c>
      <c r="EE7" s="467">
        <v>27</v>
      </c>
      <c r="EF7" s="467">
        <v>57</v>
      </c>
      <c r="EG7" s="467">
        <v>376</v>
      </c>
      <c r="EH7" s="467">
        <v>0</v>
      </c>
      <c r="EI7" s="467">
        <v>25</v>
      </c>
      <c r="EJ7" s="467">
        <v>0</v>
      </c>
      <c r="EK7" s="467">
        <v>0</v>
      </c>
      <c r="EL7" s="281">
        <v>0</v>
      </c>
      <c r="EM7" s="281">
        <v>55</v>
      </c>
      <c r="EN7" s="281">
        <v>3</v>
      </c>
      <c r="EO7" s="281">
        <v>10</v>
      </c>
      <c r="EP7" s="281">
        <v>35</v>
      </c>
      <c r="EQ7" s="281">
        <v>0</v>
      </c>
      <c r="ER7" s="281">
        <v>7</v>
      </c>
      <c r="ES7" s="281">
        <v>0</v>
      </c>
      <c r="ET7" s="281">
        <v>0</v>
      </c>
      <c r="EU7" s="281">
        <v>0</v>
      </c>
      <c r="EV7" s="457">
        <v>1</v>
      </c>
      <c r="EW7" s="457">
        <v>1</v>
      </c>
      <c r="EX7" s="457">
        <v>1</v>
      </c>
      <c r="EY7" s="457">
        <v>1</v>
      </c>
      <c r="EZ7" s="457">
        <v>1</v>
      </c>
      <c r="FA7" s="457">
        <v>1</v>
      </c>
      <c r="FB7" s="457">
        <v>1</v>
      </c>
      <c r="FC7" s="457">
        <v>1</v>
      </c>
      <c r="FD7" s="457">
        <v>1</v>
      </c>
      <c r="FE7" s="457">
        <v>1</v>
      </c>
      <c r="FF7" s="457">
        <v>1</v>
      </c>
      <c r="FG7" s="457">
        <v>1</v>
      </c>
      <c r="FH7" s="457">
        <v>1</v>
      </c>
      <c r="FI7" s="457">
        <v>1</v>
      </c>
      <c r="FJ7" s="457">
        <v>1</v>
      </c>
      <c r="FK7" s="457">
        <v>1</v>
      </c>
      <c r="FL7" s="455">
        <v>1</v>
      </c>
      <c r="FM7" s="457">
        <v>1</v>
      </c>
      <c r="FN7" s="457">
        <v>1</v>
      </c>
      <c r="FO7" s="457">
        <v>1</v>
      </c>
      <c r="FP7" s="457">
        <v>1</v>
      </c>
      <c r="FQ7" s="457">
        <v>0</v>
      </c>
      <c r="FR7" s="457">
        <v>0</v>
      </c>
      <c r="FS7" s="457">
        <v>1</v>
      </c>
      <c r="FT7" s="468">
        <v>0</v>
      </c>
      <c r="FU7" s="468">
        <v>0</v>
      </c>
      <c r="FV7" s="468">
        <v>0</v>
      </c>
      <c r="FW7" s="468">
        <v>0</v>
      </c>
      <c r="FX7" s="469">
        <v>0</v>
      </c>
      <c r="FY7" s="469">
        <v>0</v>
      </c>
      <c r="FZ7" s="514">
        <v>5</v>
      </c>
      <c r="GA7" s="514">
        <v>1</v>
      </c>
      <c r="GB7" s="515">
        <v>1</v>
      </c>
      <c r="GC7" s="513">
        <v>69</v>
      </c>
      <c r="GD7" s="513">
        <v>38</v>
      </c>
      <c r="GE7" s="513">
        <v>29</v>
      </c>
      <c r="GF7" s="463">
        <v>9</v>
      </c>
      <c r="GG7" s="471"/>
      <c r="GH7" s="471"/>
      <c r="GI7" s="471">
        <v>0</v>
      </c>
      <c r="GJ7" s="471">
        <v>0</v>
      </c>
      <c r="GK7" s="471">
        <v>0</v>
      </c>
      <c r="GL7" s="362"/>
    </row>
    <row r="8" spans="1:194" ht="18">
      <c r="A8" s="472">
        <v>2</v>
      </c>
      <c r="B8" s="453" t="s">
        <v>675</v>
      </c>
      <c r="C8" s="309">
        <v>147.56350554564497</v>
      </c>
      <c r="D8" s="309">
        <v>147.56350554564497</v>
      </c>
      <c r="E8" s="309">
        <v>147.56350554564497</v>
      </c>
      <c r="F8" s="309">
        <v>147.56350554564497</v>
      </c>
      <c r="G8" s="309">
        <v>147.56350554564497</v>
      </c>
      <c r="H8" s="309">
        <v>147.56350554564497</v>
      </c>
      <c r="I8" s="309">
        <v>147.56350554564497</v>
      </c>
      <c r="J8" s="309">
        <v>147.56350554564497</v>
      </c>
      <c r="K8" s="309">
        <v>147.56350554564497</v>
      </c>
      <c r="L8" s="485">
        <v>160</v>
      </c>
      <c r="M8" s="485">
        <v>25</v>
      </c>
      <c r="N8" s="485">
        <v>129</v>
      </c>
      <c r="O8" s="485">
        <v>125</v>
      </c>
      <c r="P8" s="485">
        <v>129</v>
      </c>
      <c r="Q8" s="485">
        <v>125</v>
      </c>
      <c r="R8" s="485">
        <v>160</v>
      </c>
      <c r="S8" s="485">
        <v>160</v>
      </c>
      <c r="T8" s="485">
        <v>123</v>
      </c>
      <c r="U8" s="636"/>
      <c r="V8" s="637"/>
      <c r="W8" s="637"/>
      <c r="X8" s="636"/>
      <c r="Y8" s="475"/>
      <c r="Z8" s="522">
        <v>144</v>
      </c>
      <c r="AA8" s="522">
        <v>144</v>
      </c>
      <c r="AB8" s="522">
        <v>144</v>
      </c>
      <c r="AC8" s="522">
        <v>144</v>
      </c>
      <c r="AD8" s="473"/>
      <c r="AE8" s="473"/>
      <c r="AF8" s="473"/>
      <c r="AG8" s="473"/>
      <c r="AH8" s="473"/>
      <c r="AI8" s="473"/>
      <c r="AJ8" s="473"/>
      <c r="AK8" s="473"/>
      <c r="AL8" s="473"/>
      <c r="AM8" s="473"/>
      <c r="AN8" s="458">
        <v>0</v>
      </c>
      <c r="AO8" s="458">
        <v>0</v>
      </c>
      <c r="AP8" s="458">
        <v>0</v>
      </c>
      <c r="AQ8" s="458">
        <v>0</v>
      </c>
      <c r="AR8" s="458">
        <v>0</v>
      </c>
      <c r="AS8" s="458">
        <v>0</v>
      </c>
      <c r="AT8" s="458">
        <v>0</v>
      </c>
      <c r="AU8" s="458">
        <v>0</v>
      </c>
      <c r="AV8" s="458">
        <v>0</v>
      </c>
      <c r="AW8" s="458">
        <v>0</v>
      </c>
      <c r="AX8" s="473"/>
      <c r="AY8" s="473"/>
      <c r="AZ8" s="473"/>
      <c r="BA8" s="457">
        <v>0</v>
      </c>
      <c r="BB8" s="457">
        <v>0</v>
      </c>
      <c r="BC8" s="457">
        <v>0</v>
      </c>
      <c r="BD8" s="476"/>
      <c r="BE8" s="460">
        <v>0</v>
      </c>
      <c r="BF8" s="474">
        <v>135</v>
      </c>
      <c r="BG8" s="474"/>
      <c r="BH8" s="522">
        <v>144</v>
      </c>
      <c r="BI8" s="461">
        <v>0</v>
      </c>
      <c r="BJ8" s="474"/>
      <c r="BK8" s="474"/>
      <c r="BL8" s="474"/>
      <c r="BM8" s="474"/>
      <c r="BN8" s="474"/>
      <c r="BO8" s="474"/>
      <c r="BP8" s="474"/>
      <c r="BQ8" s="474"/>
      <c r="BR8" s="474"/>
      <c r="BS8" s="456">
        <v>0</v>
      </c>
      <c r="BT8" s="456">
        <v>0</v>
      </c>
      <c r="BU8" s="456">
        <v>0</v>
      </c>
      <c r="BV8" s="456">
        <v>0</v>
      </c>
      <c r="BW8" s="456">
        <v>0</v>
      </c>
      <c r="BX8" s="456">
        <v>0</v>
      </c>
      <c r="BY8" s="456">
        <v>0</v>
      </c>
      <c r="BZ8" s="456">
        <v>0</v>
      </c>
      <c r="CA8" s="456">
        <v>0</v>
      </c>
      <c r="CB8" s="474"/>
      <c r="CC8" s="474"/>
      <c r="CD8" s="474"/>
      <c r="CE8" s="474"/>
      <c r="CF8" s="474"/>
      <c r="CG8" s="474"/>
      <c r="CH8" s="462">
        <v>634</v>
      </c>
      <c r="CI8" s="462">
        <v>0</v>
      </c>
      <c r="CJ8" s="462">
        <v>270</v>
      </c>
      <c r="CK8" s="462">
        <v>68</v>
      </c>
      <c r="CL8" s="462">
        <v>0</v>
      </c>
      <c r="CM8" s="462">
        <v>68</v>
      </c>
      <c r="CN8" s="474"/>
      <c r="CO8" s="474"/>
      <c r="CP8" s="474"/>
      <c r="CQ8" s="474"/>
      <c r="CR8" s="474"/>
      <c r="CS8" s="464">
        <v>0</v>
      </c>
      <c r="CT8" s="464">
        <v>0</v>
      </c>
      <c r="CU8" s="464">
        <v>0</v>
      </c>
      <c r="CV8" s="464">
        <v>0</v>
      </c>
      <c r="CW8" s="464">
        <v>0</v>
      </c>
      <c r="CX8" s="475"/>
      <c r="CY8" s="475"/>
      <c r="CZ8" s="475"/>
      <c r="DA8" s="457">
        <v>50</v>
      </c>
      <c r="DB8" s="457">
        <v>0</v>
      </c>
      <c r="DC8" s="457">
        <v>0</v>
      </c>
      <c r="DD8" s="477"/>
      <c r="DE8" s="474"/>
      <c r="DF8" s="474"/>
      <c r="DG8" s="474"/>
      <c r="DH8" s="474"/>
      <c r="DI8" s="474"/>
      <c r="DJ8" s="474"/>
      <c r="DK8" s="474"/>
      <c r="DL8" s="474"/>
      <c r="DM8" s="474"/>
      <c r="DN8" s="474"/>
      <c r="DO8" s="474"/>
      <c r="DP8" s="474"/>
      <c r="DQ8" s="474"/>
      <c r="DR8" s="474"/>
      <c r="DS8" s="475"/>
      <c r="DT8" s="474"/>
      <c r="DU8" s="474"/>
      <c r="DV8" s="474"/>
      <c r="DW8" s="474"/>
      <c r="DX8" s="474"/>
      <c r="DY8" s="475"/>
      <c r="DZ8" s="281">
        <v>95</v>
      </c>
      <c r="EA8" s="281">
        <v>0</v>
      </c>
      <c r="EB8" s="281">
        <v>0</v>
      </c>
      <c r="EC8" s="281">
        <v>3</v>
      </c>
      <c r="ED8" s="281">
        <v>1550</v>
      </c>
      <c r="EE8" s="467">
        <v>47</v>
      </c>
      <c r="EF8" s="467">
        <v>175</v>
      </c>
      <c r="EG8" s="467">
        <v>999</v>
      </c>
      <c r="EH8" s="467">
        <v>28</v>
      </c>
      <c r="EI8" s="467">
        <v>510</v>
      </c>
      <c r="EJ8" s="467">
        <v>14</v>
      </c>
      <c r="EK8" s="467">
        <v>2</v>
      </c>
      <c r="EL8" s="467">
        <v>0</v>
      </c>
      <c r="EM8" s="467">
        <v>140</v>
      </c>
      <c r="EN8" s="467">
        <v>9</v>
      </c>
      <c r="EO8" s="281">
        <v>13</v>
      </c>
      <c r="EP8" s="281">
        <v>110</v>
      </c>
      <c r="EQ8" s="281">
        <v>0</v>
      </c>
      <c r="ER8" s="281">
        <v>13</v>
      </c>
      <c r="ES8" s="281">
        <v>0</v>
      </c>
      <c r="ET8" s="281">
        <v>0</v>
      </c>
      <c r="EU8" s="281">
        <v>0</v>
      </c>
      <c r="EV8" s="457">
        <v>1</v>
      </c>
      <c r="EW8" s="457">
        <v>1</v>
      </c>
      <c r="EX8" s="457">
        <v>1</v>
      </c>
      <c r="EY8" s="457">
        <v>1</v>
      </c>
      <c r="EZ8" s="457">
        <v>1</v>
      </c>
      <c r="FA8" s="457">
        <v>1</v>
      </c>
      <c r="FB8" s="457">
        <v>1</v>
      </c>
      <c r="FC8" s="457">
        <v>1</v>
      </c>
      <c r="FD8" s="457">
        <v>1</v>
      </c>
      <c r="FE8" s="457">
        <v>1</v>
      </c>
      <c r="FF8" s="457">
        <v>1</v>
      </c>
      <c r="FG8" s="457">
        <v>1</v>
      </c>
      <c r="FH8" s="457">
        <v>1</v>
      </c>
      <c r="FI8" s="475">
        <v>1</v>
      </c>
      <c r="FJ8" s="475">
        <v>1</v>
      </c>
      <c r="FK8" s="457">
        <v>1</v>
      </c>
      <c r="FL8" s="455">
        <v>1</v>
      </c>
      <c r="FM8" s="457">
        <v>1</v>
      </c>
      <c r="FN8" s="457">
        <v>1</v>
      </c>
      <c r="FO8" s="457">
        <v>1</v>
      </c>
      <c r="FP8" s="457">
        <v>1</v>
      </c>
      <c r="FQ8" s="457">
        <v>0</v>
      </c>
      <c r="FR8" s="457">
        <v>0</v>
      </c>
      <c r="FS8" s="457">
        <v>1</v>
      </c>
      <c r="FT8" s="478"/>
      <c r="FU8" s="478"/>
      <c r="FV8" s="478"/>
      <c r="FW8" s="478"/>
      <c r="FX8" s="479"/>
      <c r="FY8" s="479"/>
      <c r="FZ8" s="376">
        <v>11</v>
      </c>
      <c r="GA8" s="376">
        <v>1</v>
      </c>
      <c r="GB8" s="376">
        <v>0</v>
      </c>
      <c r="GC8" s="377">
        <v>179</v>
      </c>
      <c r="GD8" s="377">
        <v>90</v>
      </c>
      <c r="GE8" s="377">
        <v>0</v>
      </c>
      <c r="GF8" s="480"/>
      <c r="GG8" s="480"/>
      <c r="GH8" s="480"/>
      <c r="GI8" s="471">
        <v>0</v>
      </c>
      <c r="GJ8" s="471">
        <v>0</v>
      </c>
      <c r="GK8" s="471">
        <v>0</v>
      </c>
    </row>
    <row r="9" spans="1:194" ht="18">
      <c r="A9" s="472">
        <v>3</v>
      </c>
      <c r="B9" s="453" t="s">
        <v>676</v>
      </c>
      <c r="C9" s="309">
        <v>145.89363211271643</v>
      </c>
      <c r="D9" s="309">
        <v>145.89363211271643</v>
      </c>
      <c r="E9" s="309">
        <v>145.89363211271643</v>
      </c>
      <c r="F9" s="309">
        <v>145.89363211271643</v>
      </c>
      <c r="G9" s="309">
        <v>145.89363211271643</v>
      </c>
      <c r="H9" s="309">
        <v>145.89363211271643</v>
      </c>
      <c r="I9" s="309">
        <v>145.89363211271643</v>
      </c>
      <c r="J9" s="309">
        <v>145.89363211271643</v>
      </c>
      <c r="K9" s="309">
        <v>145.89363211271643</v>
      </c>
      <c r="L9" s="485">
        <v>163</v>
      </c>
      <c r="M9" s="485">
        <v>30</v>
      </c>
      <c r="N9" s="485">
        <v>95</v>
      </c>
      <c r="O9" s="485">
        <v>92</v>
      </c>
      <c r="P9" s="485">
        <v>95</v>
      </c>
      <c r="Q9" s="485">
        <v>92</v>
      </c>
      <c r="R9" s="485">
        <v>163</v>
      </c>
      <c r="S9" s="485">
        <v>163</v>
      </c>
      <c r="T9" s="485">
        <v>87</v>
      </c>
      <c r="U9" s="636">
        <v>139</v>
      </c>
      <c r="V9" s="636">
        <v>139</v>
      </c>
      <c r="W9" s="636">
        <v>139</v>
      </c>
      <c r="X9" s="636">
        <v>139</v>
      </c>
      <c r="Y9" s="475">
        <v>0</v>
      </c>
      <c r="Z9" s="522">
        <v>105</v>
      </c>
      <c r="AA9" s="522">
        <v>105</v>
      </c>
      <c r="AB9" s="522">
        <v>105</v>
      </c>
      <c r="AC9" s="522">
        <v>105</v>
      </c>
      <c r="AD9" s="473">
        <v>0</v>
      </c>
      <c r="AE9" s="473">
        <v>0</v>
      </c>
      <c r="AF9" s="473">
        <v>0</v>
      </c>
      <c r="AG9" s="473">
        <v>0</v>
      </c>
      <c r="AH9" s="473">
        <v>0</v>
      </c>
      <c r="AI9" s="473">
        <v>0</v>
      </c>
      <c r="AJ9" s="473">
        <v>0</v>
      </c>
      <c r="AK9" s="473">
        <v>0</v>
      </c>
      <c r="AL9" s="473">
        <v>0</v>
      </c>
      <c r="AM9" s="473">
        <v>0</v>
      </c>
      <c r="AN9" s="458">
        <v>0</v>
      </c>
      <c r="AO9" s="458">
        <v>20</v>
      </c>
      <c r="AP9" s="458">
        <v>6</v>
      </c>
      <c r="AQ9" s="458">
        <v>0</v>
      </c>
      <c r="AR9" s="458">
        <v>0</v>
      </c>
      <c r="AS9" s="458">
        <v>0</v>
      </c>
      <c r="AT9" s="458">
        <v>0</v>
      </c>
      <c r="AU9" s="458">
        <v>0</v>
      </c>
      <c r="AV9" s="458">
        <v>0</v>
      </c>
      <c r="AW9" s="458">
        <v>0</v>
      </c>
      <c r="AX9" s="473">
        <v>0</v>
      </c>
      <c r="AY9" s="473">
        <v>0</v>
      </c>
      <c r="AZ9" s="473">
        <v>0</v>
      </c>
      <c r="BA9" s="457">
        <v>0</v>
      </c>
      <c r="BB9" s="457">
        <v>0</v>
      </c>
      <c r="BC9" s="457">
        <v>0</v>
      </c>
      <c r="BD9" s="476">
        <v>0</v>
      </c>
      <c r="BE9" s="460">
        <v>0</v>
      </c>
      <c r="BF9" s="474">
        <v>133</v>
      </c>
      <c r="BG9" s="474">
        <v>20</v>
      </c>
      <c r="BH9" s="522">
        <v>105</v>
      </c>
      <c r="BI9" s="461">
        <v>0</v>
      </c>
      <c r="BJ9" s="474">
        <v>0</v>
      </c>
      <c r="BK9" s="474">
        <v>0</v>
      </c>
      <c r="BL9" s="474">
        <v>0</v>
      </c>
      <c r="BM9" s="474">
        <v>0</v>
      </c>
      <c r="BN9" s="474">
        <v>0</v>
      </c>
      <c r="BO9" s="474">
        <v>0</v>
      </c>
      <c r="BP9" s="474">
        <v>0</v>
      </c>
      <c r="BQ9" s="474">
        <v>0</v>
      </c>
      <c r="BR9" s="474">
        <v>0</v>
      </c>
      <c r="BS9" s="456">
        <v>6</v>
      </c>
      <c r="BT9" s="456">
        <v>0</v>
      </c>
      <c r="BU9" s="456">
        <v>0</v>
      </c>
      <c r="BV9" s="456">
        <v>0</v>
      </c>
      <c r="BW9" s="456">
        <v>0</v>
      </c>
      <c r="BX9" s="456">
        <v>0</v>
      </c>
      <c r="BY9" s="456">
        <v>0</v>
      </c>
      <c r="BZ9" s="456">
        <v>0</v>
      </c>
      <c r="CA9" s="456">
        <v>3</v>
      </c>
      <c r="CB9" s="474">
        <v>0</v>
      </c>
      <c r="CC9" s="474">
        <v>0</v>
      </c>
      <c r="CD9" s="474">
        <v>0</v>
      </c>
      <c r="CE9" s="474">
        <v>0</v>
      </c>
      <c r="CF9" s="474">
        <v>0</v>
      </c>
      <c r="CG9" s="474">
        <v>0</v>
      </c>
      <c r="CH9" s="462">
        <v>642</v>
      </c>
      <c r="CI9" s="462">
        <v>0</v>
      </c>
      <c r="CJ9" s="462">
        <v>367</v>
      </c>
      <c r="CK9" s="462">
        <v>54</v>
      </c>
      <c r="CL9" s="462">
        <v>0</v>
      </c>
      <c r="CM9" s="462">
        <v>54</v>
      </c>
      <c r="CN9" s="474">
        <v>0</v>
      </c>
      <c r="CO9" s="474">
        <v>0</v>
      </c>
      <c r="CP9" s="474">
        <v>0</v>
      </c>
      <c r="CQ9" s="474">
        <v>0</v>
      </c>
      <c r="CR9" s="474">
        <v>0</v>
      </c>
      <c r="CS9" s="464">
        <v>0</v>
      </c>
      <c r="CT9" s="464">
        <v>0</v>
      </c>
      <c r="CU9" s="464">
        <v>0</v>
      </c>
      <c r="CV9" s="464">
        <v>0</v>
      </c>
      <c r="CW9" s="464">
        <v>0</v>
      </c>
      <c r="CX9" s="475">
        <v>0</v>
      </c>
      <c r="CY9" s="475">
        <v>0</v>
      </c>
      <c r="CZ9" s="475">
        <v>0</v>
      </c>
      <c r="DA9" s="457">
        <v>37</v>
      </c>
      <c r="DB9" s="457">
        <v>0</v>
      </c>
      <c r="DC9" s="457">
        <v>0</v>
      </c>
      <c r="DD9" s="477">
        <v>0</v>
      </c>
      <c r="DE9" s="474">
        <v>0</v>
      </c>
      <c r="DF9" s="474">
        <v>0</v>
      </c>
      <c r="DG9" s="474">
        <v>0</v>
      </c>
      <c r="DH9" s="474">
        <v>0</v>
      </c>
      <c r="DI9" s="474">
        <v>0</v>
      </c>
      <c r="DJ9" s="474">
        <v>0</v>
      </c>
      <c r="DK9" s="474">
        <v>0</v>
      </c>
      <c r="DL9" s="474">
        <v>0</v>
      </c>
      <c r="DM9" s="474">
        <v>0</v>
      </c>
      <c r="DN9" s="474">
        <v>0</v>
      </c>
      <c r="DO9" s="474">
        <v>0</v>
      </c>
      <c r="DP9" s="474">
        <v>0</v>
      </c>
      <c r="DQ9" s="474">
        <v>0</v>
      </c>
      <c r="DR9" s="474">
        <v>0</v>
      </c>
      <c r="DS9" s="475">
        <v>0</v>
      </c>
      <c r="DT9" s="474">
        <v>0</v>
      </c>
      <c r="DU9" s="474">
        <v>0</v>
      </c>
      <c r="DV9" s="474">
        <v>0</v>
      </c>
      <c r="DW9" s="474">
        <v>0</v>
      </c>
      <c r="DX9" s="474">
        <v>0</v>
      </c>
      <c r="DY9" s="475">
        <v>0</v>
      </c>
      <c r="DZ9" s="281">
        <v>47</v>
      </c>
      <c r="EA9" s="281">
        <v>0</v>
      </c>
      <c r="EB9" s="281">
        <v>0</v>
      </c>
      <c r="EC9" s="281">
        <v>0</v>
      </c>
      <c r="ED9" s="281">
        <v>2178</v>
      </c>
      <c r="EE9" s="467">
        <v>40</v>
      </c>
      <c r="EF9" s="467">
        <v>39</v>
      </c>
      <c r="EG9" s="467">
        <v>145</v>
      </c>
      <c r="EH9" s="467">
        <v>55</v>
      </c>
      <c r="EI9" s="467">
        <v>124</v>
      </c>
      <c r="EJ9" s="467">
        <v>0</v>
      </c>
      <c r="EK9" s="467">
        <v>0</v>
      </c>
      <c r="EL9" s="467">
        <v>0</v>
      </c>
      <c r="EM9" s="467">
        <v>99</v>
      </c>
      <c r="EN9" s="467">
        <v>1</v>
      </c>
      <c r="EO9" s="467">
        <v>7</v>
      </c>
      <c r="EP9" s="281">
        <v>80</v>
      </c>
      <c r="EQ9" s="281">
        <v>1</v>
      </c>
      <c r="ER9" s="281">
        <v>10</v>
      </c>
      <c r="ES9" s="281">
        <v>0</v>
      </c>
      <c r="ET9" s="281">
        <v>0</v>
      </c>
      <c r="EU9" s="281">
        <v>0</v>
      </c>
      <c r="EV9" s="457">
        <v>1</v>
      </c>
      <c r="EW9" s="457">
        <v>1</v>
      </c>
      <c r="EX9" s="457">
        <v>1</v>
      </c>
      <c r="EY9" s="457">
        <v>1</v>
      </c>
      <c r="EZ9" s="457">
        <v>1</v>
      </c>
      <c r="FA9" s="457">
        <v>1</v>
      </c>
      <c r="FB9" s="457">
        <v>1</v>
      </c>
      <c r="FC9" s="457">
        <v>1</v>
      </c>
      <c r="FD9" s="457">
        <v>1</v>
      </c>
      <c r="FE9" s="457">
        <v>1</v>
      </c>
      <c r="FF9" s="457">
        <v>1</v>
      </c>
      <c r="FG9" s="457">
        <v>1</v>
      </c>
      <c r="FH9" s="475">
        <v>1</v>
      </c>
      <c r="FI9" s="475">
        <v>1</v>
      </c>
      <c r="FJ9" s="475">
        <v>1</v>
      </c>
      <c r="FK9" s="457">
        <v>1</v>
      </c>
      <c r="FL9" s="455">
        <v>1</v>
      </c>
      <c r="FM9" s="457">
        <v>1</v>
      </c>
      <c r="FN9" s="457">
        <v>1</v>
      </c>
      <c r="FO9" s="457">
        <v>1</v>
      </c>
      <c r="FP9" s="457">
        <v>1</v>
      </c>
      <c r="FQ9" s="457">
        <v>0</v>
      </c>
      <c r="FR9" s="457">
        <v>0</v>
      </c>
      <c r="FS9" s="457">
        <v>1</v>
      </c>
      <c r="FT9" s="478">
        <v>0</v>
      </c>
      <c r="FU9" s="478">
        <v>0</v>
      </c>
      <c r="FV9" s="478">
        <v>0</v>
      </c>
      <c r="FW9" s="479">
        <v>0</v>
      </c>
      <c r="FX9" s="479">
        <v>0</v>
      </c>
      <c r="FY9" s="479">
        <v>0</v>
      </c>
      <c r="FZ9" s="376"/>
      <c r="GA9" s="376"/>
      <c r="GB9" s="376"/>
      <c r="GC9" s="377"/>
      <c r="GD9" s="377"/>
      <c r="GE9" s="377"/>
      <c r="GF9" s="480">
        <v>0</v>
      </c>
      <c r="GG9" s="480">
        <v>0</v>
      </c>
      <c r="GH9" s="480">
        <v>0</v>
      </c>
      <c r="GI9" s="471">
        <v>0</v>
      </c>
      <c r="GJ9" s="471">
        <v>0</v>
      </c>
      <c r="GK9" s="471">
        <v>0</v>
      </c>
      <c r="GL9" s="363"/>
    </row>
    <row r="10" spans="1:194" ht="18.600000000000001" thickBot="1">
      <c r="A10" s="472">
        <v>4</v>
      </c>
      <c r="B10" s="453" t="s">
        <v>677</v>
      </c>
      <c r="C10" s="309">
        <v>72.927830710392428</v>
      </c>
      <c r="D10" s="309">
        <v>72.927830710392428</v>
      </c>
      <c r="E10" s="309">
        <v>72.927830710392428</v>
      </c>
      <c r="F10" s="309">
        <v>72.927830710392428</v>
      </c>
      <c r="G10" s="309">
        <v>72.927830710392428</v>
      </c>
      <c r="H10" s="309">
        <v>72.927830710392428</v>
      </c>
      <c r="I10" s="309">
        <v>72.927830710392428</v>
      </c>
      <c r="J10" s="309">
        <v>72.927830710392428</v>
      </c>
      <c r="K10" s="309">
        <v>72.927830710392428</v>
      </c>
      <c r="L10" s="485">
        <v>95</v>
      </c>
      <c r="M10" s="485">
        <v>29</v>
      </c>
      <c r="N10" s="485">
        <v>60</v>
      </c>
      <c r="O10" s="485">
        <v>58</v>
      </c>
      <c r="P10" s="485">
        <v>60</v>
      </c>
      <c r="Q10" s="485">
        <v>58</v>
      </c>
      <c r="R10" s="485">
        <v>95</v>
      </c>
      <c r="S10" s="485">
        <v>95</v>
      </c>
      <c r="T10" s="485">
        <v>50</v>
      </c>
      <c r="U10" s="636">
        <v>5</v>
      </c>
      <c r="V10" s="636">
        <v>5</v>
      </c>
      <c r="W10" s="636">
        <v>2</v>
      </c>
      <c r="X10" s="636">
        <v>5</v>
      </c>
      <c r="Y10" s="475"/>
      <c r="Z10" s="522">
        <v>63</v>
      </c>
      <c r="AA10" s="522">
        <v>63</v>
      </c>
      <c r="AB10" s="522">
        <v>63</v>
      </c>
      <c r="AC10" s="522">
        <v>63</v>
      </c>
      <c r="AD10" s="473">
        <v>1</v>
      </c>
      <c r="AE10" s="473">
        <v>2</v>
      </c>
      <c r="AF10" s="473">
        <v>5</v>
      </c>
      <c r="AG10" s="473"/>
      <c r="AH10" s="473"/>
      <c r="AI10" s="473"/>
      <c r="AJ10" s="473"/>
      <c r="AK10" s="473"/>
      <c r="AL10" s="473"/>
      <c r="AM10" s="473"/>
      <c r="AN10" s="458">
        <v>0</v>
      </c>
      <c r="AO10" s="458">
        <v>0</v>
      </c>
      <c r="AP10" s="458">
        <v>8</v>
      </c>
      <c r="AQ10" s="458">
        <v>0</v>
      </c>
      <c r="AR10" s="458">
        <v>0</v>
      </c>
      <c r="AS10" s="458">
        <v>0</v>
      </c>
      <c r="AT10" s="458">
        <v>0</v>
      </c>
      <c r="AU10" s="458">
        <v>0</v>
      </c>
      <c r="AV10" s="458">
        <v>0</v>
      </c>
      <c r="AW10" s="458">
        <v>0</v>
      </c>
      <c r="AX10" s="473"/>
      <c r="AY10" s="473"/>
      <c r="AZ10" s="473"/>
      <c r="BA10" s="457">
        <v>0</v>
      </c>
      <c r="BB10" s="457">
        <v>0</v>
      </c>
      <c r="BC10" s="457">
        <v>0</v>
      </c>
      <c r="BD10" s="476"/>
      <c r="BE10" s="460">
        <v>0</v>
      </c>
      <c r="BF10" s="474">
        <v>66</v>
      </c>
      <c r="BG10" s="474"/>
      <c r="BH10" s="522">
        <v>63</v>
      </c>
      <c r="BI10" s="461">
        <v>0</v>
      </c>
      <c r="BJ10" s="474"/>
      <c r="BK10" s="474"/>
      <c r="BL10" s="474"/>
      <c r="BM10" s="474"/>
      <c r="BN10" s="474"/>
      <c r="BO10" s="474"/>
      <c r="BP10" s="474"/>
      <c r="BQ10" s="474"/>
      <c r="BR10" s="474"/>
      <c r="BS10" s="456">
        <v>0</v>
      </c>
      <c r="BT10" s="456">
        <v>0</v>
      </c>
      <c r="BU10" s="456">
        <v>0</v>
      </c>
      <c r="BV10" s="456">
        <v>0</v>
      </c>
      <c r="BW10" s="456">
        <v>0</v>
      </c>
      <c r="BX10" s="456">
        <v>0</v>
      </c>
      <c r="BY10" s="456">
        <v>0</v>
      </c>
      <c r="BZ10" s="456">
        <v>0</v>
      </c>
      <c r="CA10" s="456">
        <v>1</v>
      </c>
      <c r="CB10" s="474"/>
      <c r="CC10" s="474"/>
      <c r="CD10" s="474"/>
      <c r="CE10" s="474"/>
      <c r="CF10" s="474"/>
      <c r="CG10" s="474"/>
      <c r="CH10" s="462">
        <v>673</v>
      </c>
      <c r="CI10" s="462">
        <v>0</v>
      </c>
      <c r="CJ10" s="462">
        <v>344</v>
      </c>
      <c r="CK10" s="462">
        <v>46</v>
      </c>
      <c r="CL10" s="462">
        <v>0</v>
      </c>
      <c r="CM10" s="462">
        <v>46</v>
      </c>
      <c r="CN10" s="474"/>
      <c r="CO10" s="474"/>
      <c r="CP10" s="474"/>
      <c r="CQ10" s="474"/>
      <c r="CR10" s="474"/>
      <c r="CS10" s="464">
        <v>0</v>
      </c>
      <c r="CT10" s="464">
        <v>0</v>
      </c>
      <c r="CU10" s="464">
        <v>0</v>
      </c>
      <c r="CV10" s="464">
        <v>0</v>
      </c>
      <c r="CW10" s="464">
        <v>0</v>
      </c>
      <c r="CX10" s="475"/>
      <c r="CY10" s="475"/>
      <c r="CZ10" s="475"/>
      <c r="DA10" s="457">
        <v>41</v>
      </c>
      <c r="DB10" s="457">
        <v>0</v>
      </c>
      <c r="DC10" s="457">
        <v>0</v>
      </c>
      <c r="DD10" s="477"/>
      <c r="DE10" s="474"/>
      <c r="DF10" s="474"/>
      <c r="DG10" s="474"/>
      <c r="DH10" s="474"/>
      <c r="DI10" s="474"/>
      <c r="DJ10" s="474"/>
      <c r="DK10" s="474"/>
      <c r="DL10" s="474"/>
      <c r="DM10" s="474"/>
      <c r="DN10" s="474"/>
      <c r="DO10" s="474"/>
      <c r="DP10" s="474"/>
      <c r="DQ10" s="474"/>
      <c r="DR10" s="474"/>
      <c r="DS10" s="474"/>
      <c r="DT10" s="474"/>
      <c r="DU10" s="474"/>
      <c r="DV10" s="474"/>
      <c r="DW10" s="474"/>
      <c r="DX10" s="474"/>
      <c r="DY10" s="474"/>
      <c r="DZ10" s="281">
        <v>249</v>
      </c>
      <c r="EA10" s="281">
        <v>0</v>
      </c>
      <c r="EB10" s="281">
        <v>0</v>
      </c>
      <c r="EC10" s="281">
        <v>0</v>
      </c>
      <c r="ED10" s="281">
        <v>782</v>
      </c>
      <c r="EE10" s="467">
        <v>27</v>
      </c>
      <c r="EF10" s="467">
        <v>97</v>
      </c>
      <c r="EG10" s="467">
        <v>342</v>
      </c>
      <c r="EH10" s="467">
        <v>28</v>
      </c>
      <c r="EI10" s="467">
        <v>55</v>
      </c>
      <c r="EJ10" s="467">
        <v>143</v>
      </c>
      <c r="EK10" s="467">
        <v>37</v>
      </c>
      <c r="EL10" s="281">
        <v>0</v>
      </c>
      <c r="EM10" s="281">
        <v>59</v>
      </c>
      <c r="EN10" s="281">
        <v>3</v>
      </c>
      <c r="EO10" s="281">
        <v>7</v>
      </c>
      <c r="EP10" s="467">
        <v>34</v>
      </c>
      <c r="EQ10" s="467">
        <v>5</v>
      </c>
      <c r="ER10" s="467">
        <v>10</v>
      </c>
      <c r="ES10" s="281">
        <v>0</v>
      </c>
      <c r="ET10" s="281">
        <v>0</v>
      </c>
      <c r="EU10" s="281">
        <v>0</v>
      </c>
      <c r="EV10" s="457">
        <v>1</v>
      </c>
      <c r="EW10" s="457">
        <v>1</v>
      </c>
      <c r="EX10" s="457">
        <v>1</v>
      </c>
      <c r="EY10" s="457">
        <v>1</v>
      </c>
      <c r="EZ10" s="457">
        <v>1</v>
      </c>
      <c r="FA10" s="457">
        <v>1</v>
      </c>
      <c r="FB10" s="457">
        <v>1</v>
      </c>
      <c r="FC10" s="457">
        <v>1</v>
      </c>
      <c r="FD10" s="457">
        <v>1</v>
      </c>
      <c r="FE10" s="457">
        <v>1</v>
      </c>
      <c r="FF10" s="457">
        <v>1</v>
      </c>
      <c r="FG10" s="457">
        <v>1</v>
      </c>
      <c r="FH10" s="475">
        <v>1</v>
      </c>
      <c r="FI10" s="475">
        <v>1</v>
      </c>
      <c r="FJ10" s="475">
        <v>1</v>
      </c>
      <c r="FK10" s="457">
        <v>1</v>
      </c>
      <c r="FL10" s="455">
        <v>1</v>
      </c>
      <c r="FM10" s="457">
        <v>1</v>
      </c>
      <c r="FN10" s="457">
        <v>1</v>
      </c>
      <c r="FO10" s="457">
        <v>1</v>
      </c>
      <c r="FP10" s="457">
        <v>1</v>
      </c>
      <c r="FQ10" s="457">
        <v>0</v>
      </c>
      <c r="FR10" s="457">
        <v>0</v>
      </c>
      <c r="FS10" s="457">
        <v>1</v>
      </c>
      <c r="FT10" s="478"/>
      <c r="FU10" s="478"/>
      <c r="FV10" s="478"/>
      <c r="FW10" s="478"/>
      <c r="FX10" s="479"/>
      <c r="FY10" s="479"/>
      <c r="FZ10" s="514">
        <v>5</v>
      </c>
      <c r="GA10" s="514">
        <v>1</v>
      </c>
      <c r="GB10" s="515">
        <v>1</v>
      </c>
      <c r="GC10" s="516">
        <v>13</v>
      </c>
      <c r="GD10" s="516">
        <v>60</v>
      </c>
      <c r="GE10" s="513">
        <v>4</v>
      </c>
      <c r="GF10" s="480"/>
      <c r="GG10" s="480"/>
      <c r="GH10" s="480"/>
      <c r="GI10" s="471">
        <v>0</v>
      </c>
      <c r="GJ10" s="471">
        <v>0</v>
      </c>
      <c r="GK10" s="471">
        <v>0</v>
      </c>
    </row>
    <row r="11" spans="1:194" ht="21" customHeight="1" thickBot="1">
      <c r="A11" s="472" t="s">
        <v>363</v>
      </c>
      <c r="B11" s="453" t="s">
        <v>678</v>
      </c>
      <c r="C11" s="309">
        <v>137.33011934063435</v>
      </c>
      <c r="D11" s="309">
        <v>137.33011934063435</v>
      </c>
      <c r="E11" s="309">
        <v>137.33011934063435</v>
      </c>
      <c r="F11" s="309">
        <v>137.33011934063435</v>
      </c>
      <c r="G11" s="309">
        <v>137.33011934063435</v>
      </c>
      <c r="H11" s="309">
        <v>137.33011934063435</v>
      </c>
      <c r="I11" s="309">
        <v>137.33011934063435</v>
      </c>
      <c r="J11" s="309">
        <v>137.33011934063435</v>
      </c>
      <c r="K11" s="309">
        <v>137.33011934063435</v>
      </c>
      <c r="L11" s="485">
        <v>122</v>
      </c>
      <c r="M11" s="485">
        <v>45</v>
      </c>
      <c r="N11" s="485">
        <v>87</v>
      </c>
      <c r="O11" s="485">
        <v>83</v>
      </c>
      <c r="P11" s="485">
        <v>87</v>
      </c>
      <c r="Q11" s="485">
        <v>83</v>
      </c>
      <c r="R11" s="485">
        <v>122</v>
      </c>
      <c r="S11" s="485">
        <v>122</v>
      </c>
      <c r="T11" s="485">
        <v>75</v>
      </c>
      <c r="U11" s="636">
        <v>131</v>
      </c>
      <c r="V11" s="636">
        <v>131</v>
      </c>
      <c r="W11" s="636">
        <v>131</v>
      </c>
      <c r="X11" s="636">
        <v>131</v>
      </c>
      <c r="Y11" s="480"/>
      <c r="Z11" s="640">
        <v>100</v>
      </c>
      <c r="AA11" s="640">
        <v>100</v>
      </c>
      <c r="AB11" s="640">
        <v>100</v>
      </c>
      <c r="AC11" s="640">
        <v>100</v>
      </c>
      <c r="AD11" s="481">
        <v>137</v>
      </c>
      <c r="AE11" s="481">
        <v>137</v>
      </c>
      <c r="AF11" s="481">
        <v>137</v>
      </c>
      <c r="AG11" s="481">
        <v>137</v>
      </c>
      <c r="AH11" s="481">
        <v>137</v>
      </c>
      <c r="AI11" s="481">
        <v>137</v>
      </c>
      <c r="AJ11" s="481">
        <v>137</v>
      </c>
      <c r="AK11" s="481">
        <v>137</v>
      </c>
      <c r="AL11" s="481">
        <v>137</v>
      </c>
      <c r="AM11" s="481">
        <v>137</v>
      </c>
      <c r="AN11" s="458">
        <v>29</v>
      </c>
      <c r="AO11" s="458">
        <v>0</v>
      </c>
      <c r="AP11" s="458">
        <v>20</v>
      </c>
      <c r="AQ11" s="458">
        <v>0</v>
      </c>
      <c r="AR11" s="458">
        <v>0</v>
      </c>
      <c r="AS11" s="458">
        <v>0</v>
      </c>
      <c r="AT11" s="458">
        <v>0</v>
      </c>
      <c r="AU11" s="458">
        <v>0</v>
      </c>
      <c r="AV11" s="458">
        <v>0</v>
      </c>
      <c r="AW11" s="458">
        <v>0</v>
      </c>
      <c r="AX11" s="473">
        <v>137</v>
      </c>
      <c r="AY11" s="473">
        <v>137</v>
      </c>
      <c r="AZ11" s="473">
        <v>137</v>
      </c>
      <c r="BA11" s="457">
        <v>0</v>
      </c>
      <c r="BB11" s="457">
        <v>0</v>
      </c>
      <c r="BC11" s="457">
        <v>0</v>
      </c>
      <c r="BD11" s="476">
        <v>137</v>
      </c>
      <c r="BE11" s="460">
        <v>0</v>
      </c>
      <c r="BF11" s="474">
        <v>125</v>
      </c>
      <c r="BG11" s="474">
        <v>20</v>
      </c>
      <c r="BH11" s="640">
        <v>100</v>
      </c>
      <c r="BI11" s="461">
        <v>1</v>
      </c>
      <c r="BJ11" s="474">
        <v>20</v>
      </c>
      <c r="BK11" s="474">
        <v>20</v>
      </c>
      <c r="BL11" s="474">
        <v>20</v>
      </c>
      <c r="BM11" s="474">
        <v>20</v>
      </c>
      <c r="BN11" s="474">
        <v>20</v>
      </c>
      <c r="BO11" s="474">
        <v>124</v>
      </c>
      <c r="BP11" s="474">
        <v>124</v>
      </c>
      <c r="BQ11" s="474">
        <v>124</v>
      </c>
      <c r="BR11" s="474">
        <v>124</v>
      </c>
      <c r="BS11" s="456">
        <v>1</v>
      </c>
      <c r="BT11" s="456">
        <v>0</v>
      </c>
      <c r="BU11" s="456">
        <v>0</v>
      </c>
      <c r="BV11" s="456">
        <v>0</v>
      </c>
      <c r="BW11" s="456">
        <v>0</v>
      </c>
      <c r="BX11" s="456">
        <v>0</v>
      </c>
      <c r="BY11" s="456">
        <v>0</v>
      </c>
      <c r="BZ11" s="456">
        <v>0</v>
      </c>
      <c r="CA11" s="456">
        <v>64</v>
      </c>
      <c r="CB11" s="474">
        <v>430</v>
      </c>
      <c r="CC11" s="474">
        <v>594</v>
      </c>
      <c r="CD11" s="474">
        <v>595</v>
      </c>
      <c r="CE11" s="474">
        <v>594</v>
      </c>
      <c r="CF11" s="474">
        <v>119</v>
      </c>
      <c r="CG11" s="474">
        <v>594</v>
      </c>
      <c r="CH11" s="462">
        <v>421</v>
      </c>
      <c r="CI11" s="462">
        <v>2</v>
      </c>
      <c r="CJ11" s="462">
        <v>435</v>
      </c>
      <c r="CK11" s="462">
        <v>35</v>
      </c>
      <c r="CL11" s="462">
        <v>122</v>
      </c>
      <c r="CM11" s="462">
        <v>35</v>
      </c>
      <c r="CN11" s="474">
        <v>944</v>
      </c>
      <c r="CO11" s="474">
        <v>316</v>
      </c>
      <c r="CP11" s="474">
        <v>944</v>
      </c>
      <c r="CQ11" s="474">
        <v>316</v>
      </c>
      <c r="CR11" s="474">
        <v>0</v>
      </c>
      <c r="CS11" s="464">
        <v>140</v>
      </c>
      <c r="CT11" s="464">
        <v>57</v>
      </c>
      <c r="CU11" s="464">
        <v>327</v>
      </c>
      <c r="CV11" s="464">
        <v>57</v>
      </c>
      <c r="CW11" s="464">
        <v>0</v>
      </c>
      <c r="CX11" s="475">
        <v>0</v>
      </c>
      <c r="CY11" s="475">
        <v>0</v>
      </c>
      <c r="CZ11" s="475">
        <v>0</v>
      </c>
      <c r="DA11" s="457">
        <v>40</v>
      </c>
      <c r="DB11" s="457">
        <v>0</v>
      </c>
      <c r="DC11" s="457">
        <v>0</v>
      </c>
      <c r="DD11" s="477">
        <v>62</v>
      </c>
      <c r="DE11" s="474">
        <v>0</v>
      </c>
      <c r="DF11" s="474">
        <v>30</v>
      </c>
      <c r="DG11" s="474">
        <v>23</v>
      </c>
      <c r="DH11" s="482">
        <v>843</v>
      </c>
      <c r="DI11" s="474">
        <v>21</v>
      </c>
      <c r="DJ11" s="474">
        <v>102</v>
      </c>
      <c r="DK11" s="474">
        <v>430</v>
      </c>
      <c r="DL11" s="474">
        <v>29</v>
      </c>
      <c r="DM11" s="474">
        <v>229</v>
      </c>
      <c r="DN11" s="474">
        <v>32</v>
      </c>
      <c r="DO11" s="474">
        <v>0</v>
      </c>
      <c r="DP11" s="474">
        <v>0</v>
      </c>
      <c r="DQ11" s="474">
        <v>0</v>
      </c>
      <c r="DR11" s="474">
        <v>0</v>
      </c>
      <c r="DS11" s="475">
        <v>0</v>
      </c>
      <c r="DT11" s="474">
        <v>0</v>
      </c>
      <c r="DU11" s="474">
        <v>0</v>
      </c>
      <c r="DV11" s="474">
        <v>0</v>
      </c>
      <c r="DW11" s="474">
        <v>0</v>
      </c>
      <c r="DX11" s="474">
        <v>0</v>
      </c>
      <c r="DY11" s="475">
        <v>0</v>
      </c>
      <c r="DZ11" s="281">
        <v>20</v>
      </c>
      <c r="EA11" s="281">
        <v>0</v>
      </c>
      <c r="EB11" s="281">
        <v>27</v>
      </c>
      <c r="EC11" s="281">
        <v>18</v>
      </c>
      <c r="ED11" s="281">
        <v>557</v>
      </c>
      <c r="EE11" s="525">
        <v>45</v>
      </c>
      <c r="EF11" s="525">
        <v>76</v>
      </c>
      <c r="EG11" s="525">
        <v>207</v>
      </c>
      <c r="EH11" s="525">
        <v>32</v>
      </c>
      <c r="EI11" s="525">
        <v>17</v>
      </c>
      <c r="EJ11" s="525">
        <v>0</v>
      </c>
      <c r="EK11" s="467">
        <v>0</v>
      </c>
      <c r="EL11" s="281">
        <v>0</v>
      </c>
      <c r="EM11" s="281">
        <v>96</v>
      </c>
      <c r="EN11" s="281">
        <v>4</v>
      </c>
      <c r="EO11" s="281">
        <v>9</v>
      </c>
      <c r="EP11" s="281">
        <v>73</v>
      </c>
      <c r="EQ11" s="281">
        <v>3</v>
      </c>
      <c r="ER11" s="281">
        <v>5</v>
      </c>
      <c r="ES11" s="281">
        <v>0</v>
      </c>
      <c r="ET11" s="281">
        <v>0</v>
      </c>
      <c r="EU11" s="281">
        <v>0</v>
      </c>
      <c r="EV11" s="457">
        <v>1</v>
      </c>
      <c r="EW11" s="457">
        <v>1</v>
      </c>
      <c r="EX11" s="457">
        <v>1</v>
      </c>
      <c r="EY11" s="457">
        <v>1</v>
      </c>
      <c r="EZ11" s="457">
        <v>1</v>
      </c>
      <c r="FA11" s="457">
        <v>1</v>
      </c>
      <c r="FB11" s="457">
        <v>1</v>
      </c>
      <c r="FC11" s="457">
        <v>1</v>
      </c>
      <c r="FD11" s="457">
        <v>1</v>
      </c>
      <c r="FE11" s="457">
        <v>1</v>
      </c>
      <c r="FF11" s="457">
        <v>1</v>
      </c>
      <c r="FG11" s="457">
        <v>1</v>
      </c>
      <c r="FH11" s="475">
        <v>1</v>
      </c>
      <c r="FI11" s="475">
        <v>1</v>
      </c>
      <c r="FJ11" s="475">
        <v>1</v>
      </c>
      <c r="FK11" s="457">
        <v>0</v>
      </c>
      <c r="FL11" s="455">
        <v>1</v>
      </c>
      <c r="FM11" s="457">
        <v>1</v>
      </c>
      <c r="FN11" s="457">
        <v>1</v>
      </c>
      <c r="FO11" s="457">
        <v>1</v>
      </c>
      <c r="FP11" s="457">
        <v>0</v>
      </c>
      <c r="FQ11" s="457">
        <v>0</v>
      </c>
      <c r="FR11" s="457">
        <v>0</v>
      </c>
      <c r="FS11" s="457">
        <v>1</v>
      </c>
      <c r="FT11" s="478">
        <v>8</v>
      </c>
      <c r="FU11" s="478">
        <v>2</v>
      </c>
      <c r="FV11" s="478"/>
      <c r="FW11" s="478"/>
      <c r="FX11" s="479"/>
      <c r="FY11" s="483"/>
      <c r="FZ11" s="376">
        <v>8</v>
      </c>
      <c r="GA11" s="376">
        <v>2</v>
      </c>
      <c r="GB11" s="376">
        <v>0</v>
      </c>
      <c r="GC11" s="377">
        <v>131</v>
      </c>
      <c r="GD11" s="377">
        <v>133</v>
      </c>
      <c r="GE11" s="377"/>
      <c r="GF11" s="480"/>
      <c r="GG11" s="480">
        <v>13</v>
      </c>
      <c r="GH11" s="480">
        <v>13</v>
      </c>
      <c r="GI11" s="480"/>
      <c r="GJ11" s="480">
        <v>13</v>
      </c>
      <c r="GK11" s="480">
        <v>13</v>
      </c>
      <c r="GL11" s="363"/>
    </row>
    <row r="12" spans="1:194" ht="21.75" customHeight="1">
      <c r="A12" s="472">
        <v>6</v>
      </c>
      <c r="B12" s="453" t="s">
        <v>679</v>
      </c>
      <c r="C12" s="309">
        <v>194.05076150564631</v>
      </c>
      <c r="D12" s="309">
        <v>194.05076150564631</v>
      </c>
      <c r="E12" s="309">
        <v>194.05076150564631</v>
      </c>
      <c r="F12" s="309">
        <v>194.05076150564631</v>
      </c>
      <c r="G12" s="309">
        <v>194.05076150564631</v>
      </c>
      <c r="H12" s="309">
        <v>194.05076150564631</v>
      </c>
      <c r="I12" s="309">
        <v>194.05076150564631</v>
      </c>
      <c r="J12" s="309">
        <v>194.05076150564631</v>
      </c>
      <c r="K12" s="309">
        <v>194.05076150564631</v>
      </c>
      <c r="L12" s="485">
        <v>136</v>
      </c>
      <c r="M12" s="485">
        <v>11</v>
      </c>
      <c r="N12" s="485">
        <v>98</v>
      </c>
      <c r="O12" s="485">
        <v>90</v>
      </c>
      <c r="P12" s="485">
        <v>98</v>
      </c>
      <c r="Q12" s="485">
        <v>90</v>
      </c>
      <c r="R12" s="485">
        <v>136</v>
      </c>
      <c r="S12" s="485">
        <v>136</v>
      </c>
      <c r="T12" s="485">
        <v>85</v>
      </c>
      <c r="U12" s="636"/>
      <c r="V12" s="636"/>
      <c r="W12" s="636"/>
      <c r="X12" s="636"/>
      <c r="Y12" s="475"/>
      <c r="Z12" s="485">
        <v>116</v>
      </c>
      <c r="AA12" s="485">
        <v>116</v>
      </c>
      <c r="AB12" s="485">
        <v>116</v>
      </c>
      <c r="AC12" s="485">
        <v>116</v>
      </c>
      <c r="AD12" s="473"/>
      <c r="AE12" s="473"/>
      <c r="AF12" s="473"/>
      <c r="AG12" s="473"/>
      <c r="AH12" s="473"/>
      <c r="AI12" s="473"/>
      <c r="AJ12" s="473"/>
      <c r="AK12" s="473"/>
      <c r="AL12" s="473"/>
      <c r="AM12" s="473"/>
      <c r="AN12" s="458">
        <v>0</v>
      </c>
      <c r="AO12" s="458">
        <v>0</v>
      </c>
      <c r="AP12" s="458">
        <v>8</v>
      </c>
      <c r="AQ12" s="458">
        <v>0</v>
      </c>
      <c r="AR12" s="458">
        <v>0</v>
      </c>
      <c r="AS12" s="458">
        <v>0</v>
      </c>
      <c r="AT12" s="458">
        <v>0</v>
      </c>
      <c r="AU12" s="458">
        <v>0</v>
      </c>
      <c r="AV12" s="458">
        <v>0</v>
      </c>
      <c r="AW12" s="458">
        <v>0</v>
      </c>
      <c r="AX12" s="473"/>
      <c r="AY12" s="473"/>
      <c r="AZ12" s="473"/>
      <c r="BA12" s="457">
        <v>0</v>
      </c>
      <c r="BB12" s="457">
        <v>0</v>
      </c>
      <c r="BC12" s="457">
        <v>0</v>
      </c>
      <c r="BD12" s="476"/>
      <c r="BE12" s="460">
        <v>0</v>
      </c>
      <c r="BF12" s="474">
        <v>174</v>
      </c>
      <c r="BG12" s="474"/>
      <c r="BH12" s="485">
        <v>116</v>
      </c>
      <c r="BI12" s="461">
        <v>0</v>
      </c>
      <c r="BJ12" s="474"/>
      <c r="BK12" s="474"/>
      <c r="BL12" s="474"/>
      <c r="BM12" s="474"/>
      <c r="BN12" s="474"/>
      <c r="BO12" s="474"/>
      <c r="BP12" s="474"/>
      <c r="BQ12" s="474"/>
      <c r="BR12" s="474"/>
      <c r="BS12" s="456">
        <v>0</v>
      </c>
      <c r="BT12" s="456">
        <v>0</v>
      </c>
      <c r="BU12" s="456">
        <v>0</v>
      </c>
      <c r="BV12" s="456">
        <v>0</v>
      </c>
      <c r="BW12" s="456">
        <v>0</v>
      </c>
      <c r="BX12" s="456">
        <v>0</v>
      </c>
      <c r="BY12" s="456">
        <v>0</v>
      </c>
      <c r="BZ12" s="456">
        <v>0</v>
      </c>
      <c r="CA12" s="456">
        <v>0</v>
      </c>
      <c r="CB12" s="474"/>
      <c r="CC12" s="474"/>
      <c r="CD12" s="474"/>
      <c r="CE12" s="474"/>
      <c r="CF12" s="474"/>
      <c r="CG12" s="474"/>
      <c r="CH12" s="462">
        <v>487</v>
      </c>
      <c r="CI12" s="462">
        <v>0</v>
      </c>
      <c r="CJ12" s="462">
        <v>401</v>
      </c>
      <c r="CK12" s="462">
        <v>56</v>
      </c>
      <c r="CL12" s="462">
        <v>0</v>
      </c>
      <c r="CM12" s="462">
        <v>56</v>
      </c>
      <c r="CN12" s="474"/>
      <c r="CO12" s="474"/>
      <c r="CP12" s="474"/>
      <c r="CQ12" s="474"/>
      <c r="CR12" s="474"/>
      <c r="CS12" s="464">
        <v>0</v>
      </c>
      <c r="CT12" s="464">
        <v>0</v>
      </c>
      <c r="CU12" s="464">
        <v>0</v>
      </c>
      <c r="CV12" s="464">
        <v>0</v>
      </c>
      <c r="CW12" s="464">
        <v>0</v>
      </c>
      <c r="CX12" s="475"/>
      <c r="CY12" s="475"/>
      <c r="CZ12" s="475"/>
      <c r="DA12" s="457">
        <v>50</v>
      </c>
      <c r="DB12" s="457">
        <v>0</v>
      </c>
      <c r="DC12" s="457">
        <v>0</v>
      </c>
      <c r="DD12" s="477"/>
      <c r="DE12" s="474"/>
      <c r="DF12" s="474"/>
      <c r="DG12" s="474"/>
      <c r="DH12" s="474"/>
      <c r="DI12" s="474"/>
      <c r="DJ12" s="474"/>
      <c r="DK12" s="474"/>
      <c r="DL12" s="474"/>
      <c r="DM12" s="474"/>
      <c r="DN12" s="474"/>
      <c r="DO12" s="474"/>
      <c r="DP12" s="474"/>
      <c r="DQ12" s="474"/>
      <c r="DR12" s="474"/>
      <c r="DS12" s="475"/>
      <c r="DT12" s="474"/>
      <c r="DU12" s="474"/>
      <c r="DV12" s="474"/>
      <c r="DW12" s="474"/>
      <c r="DX12" s="474"/>
      <c r="DY12" s="475"/>
      <c r="DZ12" s="281">
        <v>55</v>
      </c>
      <c r="EA12" s="281">
        <v>0</v>
      </c>
      <c r="EB12" s="281">
        <v>0</v>
      </c>
      <c r="EC12" s="281">
        <v>0</v>
      </c>
      <c r="ED12" s="281">
        <v>634</v>
      </c>
      <c r="EE12" s="281">
        <v>36</v>
      </c>
      <c r="EF12" s="281">
        <v>37</v>
      </c>
      <c r="EG12" s="281">
        <v>398</v>
      </c>
      <c r="EH12" s="281">
        <v>39</v>
      </c>
      <c r="EI12" s="281">
        <v>45</v>
      </c>
      <c r="EJ12" s="281">
        <v>33</v>
      </c>
      <c r="EK12" s="281">
        <v>2</v>
      </c>
      <c r="EL12" s="281">
        <v>2</v>
      </c>
      <c r="EM12" s="281">
        <v>110</v>
      </c>
      <c r="EN12" s="281">
        <v>4</v>
      </c>
      <c r="EO12" s="281">
        <v>9</v>
      </c>
      <c r="EP12" s="281">
        <v>96</v>
      </c>
      <c r="EQ12" s="281">
        <v>0</v>
      </c>
      <c r="ER12" s="281">
        <v>6</v>
      </c>
      <c r="ES12" s="281">
        <v>1</v>
      </c>
      <c r="ET12" s="281">
        <v>1</v>
      </c>
      <c r="EU12" s="281">
        <v>1</v>
      </c>
      <c r="EV12" s="457">
        <v>1</v>
      </c>
      <c r="EW12" s="457">
        <v>1</v>
      </c>
      <c r="EX12" s="457">
        <v>1</v>
      </c>
      <c r="EY12" s="457">
        <v>1</v>
      </c>
      <c r="EZ12" s="457">
        <v>1</v>
      </c>
      <c r="FA12" s="457">
        <v>1</v>
      </c>
      <c r="FB12" s="457">
        <v>1</v>
      </c>
      <c r="FC12" s="457">
        <v>1</v>
      </c>
      <c r="FD12" s="457">
        <v>1</v>
      </c>
      <c r="FE12" s="457">
        <v>1</v>
      </c>
      <c r="FF12" s="457">
        <v>1</v>
      </c>
      <c r="FG12" s="457">
        <v>1</v>
      </c>
      <c r="FH12" s="475">
        <v>1</v>
      </c>
      <c r="FI12" s="475">
        <v>1</v>
      </c>
      <c r="FJ12" s="475">
        <v>1</v>
      </c>
      <c r="FK12" s="457">
        <v>1</v>
      </c>
      <c r="FL12" s="455">
        <v>1</v>
      </c>
      <c r="FM12" s="457">
        <v>1</v>
      </c>
      <c r="FN12" s="457">
        <v>1</v>
      </c>
      <c r="FO12" s="457">
        <v>1</v>
      </c>
      <c r="FP12" s="457">
        <v>1</v>
      </c>
      <c r="FQ12" s="457">
        <v>0</v>
      </c>
      <c r="FR12" s="457">
        <v>0</v>
      </c>
      <c r="FS12" s="457">
        <v>1</v>
      </c>
      <c r="FT12" s="478"/>
      <c r="FU12" s="478"/>
      <c r="FV12" s="478"/>
      <c r="FW12" s="478"/>
      <c r="FX12" s="479"/>
      <c r="FY12" s="479"/>
      <c r="FZ12" s="376">
        <v>3</v>
      </c>
      <c r="GA12" s="376">
        <v>1</v>
      </c>
      <c r="GB12" s="380">
        <v>0</v>
      </c>
      <c r="GC12" s="378">
        <v>49</v>
      </c>
      <c r="GD12" s="378">
        <v>27</v>
      </c>
      <c r="GE12" s="378"/>
      <c r="GF12" s="480"/>
      <c r="GG12" s="480"/>
      <c r="GH12" s="480"/>
      <c r="GI12" s="480">
        <v>0</v>
      </c>
      <c r="GJ12" s="480">
        <v>0</v>
      </c>
      <c r="GK12" s="480">
        <v>0</v>
      </c>
    </row>
    <row r="13" spans="1:194" ht="21.75" customHeight="1">
      <c r="A13" s="472">
        <v>7</v>
      </c>
      <c r="B13" s="453" t="s">
        <v>680</v>
      </c>
      <c r="C13" s="309">
        <v>66.533349244045937</v>
      </c>
      <c r="D13" s="309">
        <v>66.533349244045937</v>
      </c>
      <c r="E13" s="309">
        <v>66.533349244045937</v>
      </c>
      <c r="F13" s="309">
        <v>66.533349244045937</v>
      </c>
      <c r="G13" s="309">
        <v>66.533349244045937</v>
      </c>
      <c r="H13" s="309">
        <v>66.533349244045937</v>
      </c>
      <c r="I13" s="309">
        <v>66.533349244045937</v>
      </c>
      <c r="J13" s="309">
        <v>66.533349244045937</v>
      </c>
      <c r="K13" s="309">
        <v>66.533349244045937</v>
      </c>
      <c r="L13" s="485">
        <v>79</v>
      </c>
      <c r="M13" s="485">
        <v>15</v>
      </c>
      <c r="N13" s="485">
        <v>57</v>
      </c>
      <c r="O13" s="485">
        <v>55</v>
      </c>
      <c r="P13" s="485">
        <v>57</v>
      </c>
      <c r="Q13" s="485">
        <v>55</v>
      </c>
      <c r="R13" s="485">
        <v>79</v>
      </c>
      <c r="S13" s="485">
        <v>79</v>
      </c>
      <c r="T13" s="485">
        <v>52</v>
      </c>
      <c r="U13" s="636">
        <v>64</v>
      </c>
      <c r="V13" s="636">
        <v>64</v>
      </c>
      <c r="W13" s="636">
        <v>64</v>
      </c>
      <c r="X13" s="636">
        <v>64</v>
      </c>
      <c r="Y13" s="474">
        <v>64</v>
      </c>
      <c r="Z13" s="522">
        <v>68</v>
      </c>
      <c r="AA13" s="522">
        <v>68</v>
      </c>
      <c r="AB13" s="522">
        <v>68</v>
      </c>
      <c r="AC13" s="522">
        <v>68</v>
      </c>
      <c r="AD13" s="473">
        <v>5</v>
      </c>
      <c r="AE13" s="473">
        <v>5</v>
      </c>
      <c r="AF13" s="473">
        <v>5</v>
      </c>
      <c r="AG13" s="473">
        <v>5</v>
      </c>
      <c r="AH13" s="473">
        <v>5</v>
      </c>
      <c r="AI13" s="473">
        <v>5</v>
      </c>
      <c r="AJ13" s="473">
        <v>5</v>
      </c>
      <c r="AK13" s="473">
        <v>5</v>
      </c>
      <c r="AL13" s="473">
        <v>5</v>
      </c>
      <c r="AM13" s="473">
        <v>5</v>
      </c>
      <c r="AN13" s="458">
        <v>0</v>
      </c>
      <c r="AO13" s="458">
        <v>0</v>
      </c>
      <c r="AP13" s="458">
        <v>0</v>
      </c>
      <c r="AQ13" s="458">
        <v>0</v>
      </c>
      <c r="AR13" s="458">
        <v>0</v>
      </c>
      <c r="AS13" s="458">
        <v>0</v>
      </c>
      <c r="AT13" s="458">
        <v>0</v>
      </c>
      <c r="AU13" s="458">
        <v>0</v>
      </c>
      <c r="AV13" s="458">
        <v>0</v>
      </c>
      <c r="AW13" s="458">
        <v>0</v>
      </c>
      <c r="AX13" s="455">
        <v>0</v>
      </c>
      <c r="AY13" s="455">
        <v>0</v>
      </c>
      <c r="AZ13" s="455">
        <v>0</v>
      </c>
      <c r="BA13" s="457">
        <v>0</v>
      </c>
      <c r="BB13" s="457">
        <v>0</v>
      </c>
      <c r="BC13" s="457">
        <v>0</v>
      </c>
      <c r="BD13" s="455">
        <v>0</v>
      </c>
      <c r="BE13" s="460">
        <v>0</v>
      </c>
      <c r="BF13" s="455">
        <v>60</v>
      </c>
      <c r="BG13" s="474"/>
      <c r="BH13" s="522">
        <v>68</v>
      </c>
      <c r="BI13" s="461">
        <v>0</v>
      </c>
      <c r="BJ13" s="474"/>
      <c r="BK13" s="474"/>
      <c r="BL13" s="474"/>
      <c r="BM13" s="474"/>
      <c r="BN13" s="474"/>
      <c r="BO13" s="474"/>
      <c r="BP13" s="474"/>
      <c r="BQ13" s="474"/>
      <c r="BR13" s="474"/>
      <c r="BS13" s="456">
        <v>0</v>
      </c>
      <c r="BT13" s="456">
        <v>0</v>
      </c>
      <c r="BU13" s="456">
        <v>0</v>
      </c>
      <c r="BV13" s="456">
        <v>0</v>
      </c>
      <c r="BW13" s="456">
        <v>0</v>
      </c>
      <c r="BX13" s="456">
        <v>0</v>
      </c>
      <c r="BY13" s="456">
        <v>0</v>
      </c>
      <c r="BZ13" s="456">
        <v>0</v>
      </c>
      <c r="CA13" s="456">
        <v>0</v>
      </c>
      <c r="CB13" s="474"/>
      <c r="CC13" s="474"/>
      <c r="CD13" s="474"/>
      <c r="CE13" s="474"/>
      <c r="CF13" s="474"/>
      <c r="CG13" s="474"/>
      <c r="CH13" s="462">
        <v>521</v>
      </c>
      <c r="CI13" s="462">
        <v>0</v>
      </c>
      <c r="CJ13" s="462">
        <v>400</v>
      </c>
      <c r="CK13" s="462">
        <v>45</v>
      </c>
      <c r="CL13" s="462">
        <v>0</v>
      </c>
      <c r="CM13" s="462">
        <v>45</v>
      </c>
      <c r="CN13" s="474"/>
      <c r="CO13" s="474"/>
      <c r="CP13" s="474"/>
      <c r="CQ13" s="474"/>
      <c r="CR13" s="474"/>
      <c r="CS13" s="464">
        <v>0</v>
      </c>
      <c r="CT13" s="464">
        <v>0</v>
      </c>
      <c r="CU13" s="464">
        <v>0</v>
      </c>
      <c r="CV13" s="464">
        <v>0</v>
      </c>
      <c r="CW13" s="464">
        <v>0</v>
      </c>
      <c r="CX13" s="475"/>
      <c r="CY13" s="475"/>
      <c r="CZ13" s="475"/>
      <c r="DA13" s="457">
        <v>34</v>
      </c>
      <c r="DB13" s="457">
        <v>0</v>
      </c>
      <c r="DC13" s="457">
        <v>0</v>
      </c>
      <c r="DD13" s="477"/>
      <c r="DE13" s="474"/>
      <c r="DF13" s="474"/>
      <c r="DG13" s="474"/>
      <c r="DH13" s="474"/>
      <c r="DI13" s="474"/>
      <c r="DJ13" s="474"/>
      <c r="DK13" s="474"/>
      <c r="DL13" s="474"/>
      <c r="DM13" s="474"/>
      <c r="DN13" s="474"/>
      <c r="DO13" s="474"/>
      <c r="DP13" s="474"/>
      <c r="DQ13" s="474"/>
      <c r="DR13" s="474"/>
      <c r="DS13" s="474"/>
      <c r="DT13" s="474"/>
      <c r="DU13" s="474"/>
      <c r="DV13" s="474"/>
      <c r="DW13" s="474"/>
      <c r="DX13" s="474"/>
      <c r="DY13" s="474"/>
      <c r="DZ13" s="281">
        <v>37</v>
      </c>
      <c r="EA13" s="281">
        <v>0</v>
      </c>
      <c r="EB13" s="281">
        <v>0</v>
      </c>
      <c r="EC13" s="281">
        <v>0</v>
      </c>
      <c r="ED13" s="281">
        <v>499</v>
      </c>
      <c r="EE13" s="467">
        <v>20</v>
      </c>
      <c r="EF13" s="467">
        <v>28</v>
      </c>
      <c r="EG13" s="467">
        <v>138</v>
      </c>
      <c r="EH13" s="467">
        <v>8</v>
      </c>
      <c r="EI13" s="467">
        <v>9</v>
      </c>
      <c r="EJ13" s="467">
        <v>0</v>
      </c>
      <c r="EK13" s="467">
        <v>0</v>
      </c>
      <c r="EL13" s="281">
        <v>0</v>
      </c>
      <c r="EM13" s="281">
        <v>60</v>
      </c>
      <c r="EN13" s="281">
        <v>1</v>
      </c>
      <c r="EO13" s="467">
        <v>7</v>
      </c>
      <c r="EP13" s="467">
        <v>44</v>
      </c>
      <c r="EQ13" s="281">
        <v>4</v>
      </c>
      <c r="ER13" s="281">
        <v>4</v>
      </c>
      <c r="ES13" s="281">
        <v>0</v>
      </c>
      <c r="ET13" s="281">
        <v>0</v>
      </c>
      <c r="EU13" s="281">
        <v>0</v>
      </c>
      <c r="EV13" s="457">
        <v>1</v>
      </c>
      <c r="EW13" s="457">
        <v>1</v>
      </c>
      <c r="EX13" s="457">
        <v>1</v>
      </c>
      <c r="EY13" s="457">
        <v>1</v>
      </c>
      <c r="EZ13" s="457">
        <v>1</v>
      </c>
      <c r="FA13" s="457">
        <v>1</v>
      </c>
      <c r="FB13" s="457">
        <v>1</v>
      </c>
      <c r="FC13" s="457">
        <v>1</v>
      </c>
      <c r="FD13" s="457">
        <v>1</v>
      </c>
      <c r="FE13" s="457">
        <v>1</v>
      </c>
      <c r="FF13" s="457">
        <v>1</v>
      </c>
      <c r="FG13" s="457">
        <v>1</v>
      </c>
      <c r="FH13" s="475">
        <v>1</v>
      </c>
      <c r="FI13" s="475">
        <v>1</v>
      </c>
      <c r="FJ13" s="475">
        <v>1</v>
      </c>
      <c r="FK13" s="457">
        <v>1</v>
      </c>
      <c r="FL13" s="455">
        <v>1</v>
      </c>
      <c r="FM13" s="457">
        <v>1</v>
      </c>
      <c r="FN13" s="457">
        <v>1</v>
      </c>
      <c r="FO13" s="457">
        <v>1</v>
      </c>
      <c r="FP13" s="457">
        <v>1</v>
      </c>
      <c r="FQ13" s="457">
        <v>0</v>
      </c>
      <c r="FR13" s="457">
        <v>0</v>
      </c>
      <c r="FS13" s="457">
        <v>1</v>
      </c>
      <c r="FT13" s="478"/>
      <c r="FU13" s="478"/>
      <c r="FV13" s="478"/>
      <c r="FW13" s="478"/>
      <c r="FX13" s="479"/>
      <c r="FY13" s="483"/>
      <c r="FZ13" s="381">
        <v>3</v>
      </c>
      <c r="GA13" s="381">
        <v>1</v>
      </c>
      <c r="GB13" s="381">
        <v>0</v>
      </c>
      <c r="GC13" s="382"/>
      <c r="GD13" s="382"/>
      <c r="GE13" s="382"/>
      <c r="GF13" s="480"/>
      <c r="GG13" s="480"/>
      <c r="GH13" s="480"/>
      <c r="GI13" s="480">
        <v>0</v>
      </c>
      <c r="GJ13" s="480">
        <v>0</v>
      </c>
      <c r="GK13" s="480">
        <v>0</v>
      </c>
      <c r="GL13" s="364"/>
    </row>
    <row r="14" spans="1:194" ht="22.5" customHeight="1">
      <c r="A14" s="472">
        <v>8</v>
      </c>
      <c r="B14" s="453" t="s">
        <v>681</v>
      </c>
      <c r="C14" s="309">
        <v>125.38672296920619</v>
      </c>
      <c r="D14" s="309">
        <v>125.38672296920619</v>
      </c>
      <c r="E14" s="309">
        <v>125.38672296920619</v>
      </c>
      <c r="F14" s="309">
        <v>125.38672296920619</v>
      </c>
      <c r="G14" s="309">
        <v>125.38672296920619</v>
      </c>
      <c r="H14" s="309">
        <v>125.38672296920619</v>
      </c>
      <c r="I14" s="309">
        <v>125.38672296920619</v>
      </c>
      <c r="J14" s="309">
        <v>125.38672296920619</v>
      </c>
      <c r="K14" s="309">
        <v>125.38672296920619</v>
      </c>
      <c r="L14" s="485">
        <v>124</v>
      </c>
      <c r="M14" s="485">
        <v>55</v>
      </c>
      <c r="N14" s="485">
        <v>84</v>
      </c>
      <c r="O14" s="485">
        <v>77</v>
      </c>
      <c r="P14" s="485">
        <v>84</v>
      </c>
      <c r="Q14" s="485">
        <v>77</v>
      </c>
      <c r="R14" s="485">
        <v>124</v>
      </c>
      <c r="S14" s="485">
        <v>124</v>
      </c>
      <c r="T14" s="485">
        <v>71</v>
      </c>
      <c r="U14" s="636">
        <v>16</v>
      </c>
      <c r="V14" s="636">
        <v>16</v>
      </c>
      <c r="W14" s="636">
        <v>16</v>
      </c>
      <c r="X14" s="636">
        <v>16</v>
      </c>
      <c r="Y14" s="475">
        <v>0</v>
      </c>
      <c r="Z14" s="522">
        <v>107</v>
      </c>
      <c r="AA14" s="522">
        <v>107</v>
      </c>
      <c r="AB14" s="522">
        <v>107</v>
      </c>
      <c r="AC14" s="522">
        <v>107</v>
      </c>
      <c r="AD14" s="473">
        <v>0</v>
      </c>
      <c r="AE14" s="473">
        <v>0</v>
      </c>
      <c r="AF14" s="473">
        <v>3</v>
      </c>
      <c r="AG14" s="473">
        <v>0</v>
      </c>
      <c r="AH14" s="473">
        <v>0</v>
      </c>
      <c r="AI14" s="473">
        <v>0</v>
      </c>
      <c r="AJ14" s="473">
        <v>0</v>
      </c>
      <c r="AK14" s="473">
        <v>0</v>
      </c>
      <c r="AL14" s="473">
        <v>0</v>
      </c>
      <c r="AM14" s="473">
        <v>0</v>
      </c>
      <c r="AN14" s="458">
        <v>3</v>
      </c>
      <c r="AO14" s="458">
        <v>12</v>
      </c>
      <c r="AP14" s="458">
        <v>11</v>
      </c>
      <c r="AQ14" s="458">
        <v>1</v>
      </c>
      <c r="AR14" s="458">
        <v>0</v>
      </c>
      <c r="AS14" s="458">
        <v>0</v>
      </c>
      <c r="AT14" s="458">
        <v>0</v>
      </c>
      <c r="AU14" s="458">
        <v>0</v>
      </c>
      <c r="AV14" s="458">
        <v>0</v>
      </c>
      <c r="AW14" s="458">
        <v>0</v>
      </c>
      <c r="AX14" s="473">
        <v>0</v>
      </c>
      <c r="AY14" s="473">
        <v>0</v>
      </c>
      <c r="AZ14" s="473">
        <v>0</v>
      </c>
      <c r="BA14" s="457">
        <v>0</v>
      </c>
      <c r="BB14" s="457">
        <v>0</v>
      </c>
      <c r="BC14" s="457">
        <v>0</v>
      </c>
      <c r="BD14" s="476">
        <v>0</v>
      </c>
      <c r="BE14" s="460">
        <v>0</v>
      </c>
      <c r="BF14" s="474">
        <v>114</v>
      </c>
      <c r="BG14" s="474">
        <v>0</v>
      </c>
      <c r="BH14" s="522">
        <v>107</v>
      </c>
      <c r="BI14" s="461">
        <v>0</v>
      </c>
      <c r="BJ14" s="474">
        <v>0</v>
      </c>
      <c r="BK14" s="474">
        <v>0</v>
      </c>
      <c r="BL14" s="474">
        <v>0</v>
      </c>
      <c r="BM14" s="474">
        <v>0</v>
      </c>
      <c r="BN14" s="474">
        <v>0</v>
      </c>
      <c r="BO14" s="474">
        <v>0</v>
      </c>
      <c r="BP14" s="474">
        <v>0</v>
      </c>
      <c r="BQ14" s="474">
        <v>0</v>
      </c>
      <c r="BR14" s="474">
        <v>0</v>
      </c>
      <c r="BS14" s="456">
        <v>0</v>
      </c>
      <c r="BT14" s="456">
        <v>0</v>
      </c>
      <c r="BU14" s="456">
        <v>0</v>
      </c>
      <c r="BV14" s="456">
        <v>0</v>
      </c>
      <c r="BW14" s="456">
        <v>0</v>
      </c>
      <c r="BX14" s="456">
        <v>0</v>
      </c>
      <c r="BY14" s="456">
        <v>0</v>
      </c>
      <c r="BZ14" s="456">
        <v>0</v>
      </c>
      <c r="CA14" s="456">
        <v>3</v>
      </c>
      <c r="CB14" s="474">
        <v>542</v>
      </c>
      <c r="CC14" s="474">
        <v>0</v>
      </c>
      <c r="CD14" s="474">
        <v>0</v>
      </c>
      <c r="CE14" s="474">
        <v>0</v>
      </c>
      <c r="CF14" s="474">
        <v>0</v>
      </c>
      <c r="CG14" s="474">
        <v>0</v>
      </c>
      <c r="CH14" s="462">
        <v>499</v>
      </c>
      <c r="CI14" s="462">
        <v>0</v>
      </c>
      <c r="CJ14" s="462">
        <v>378</v>
      </c>
      <c r="CK14" s="462">
        <v>80</v>
      </c>
      <c r="CL14" s="462">
        <v>0</v>
      </c>
      <c r="CM14" s="462">
        <v>80</v>
      </c>
      <c r="CN14" s="474">
        <v>862</v>
      </c>
      <c r="CO14" s="474">
        <v>288</v>
      </c>
      <c r="CP14" s="474">
        <v>0</v>
      </c>
      <c r="CQ14" s="474">
        <v>0</v>
      </c>
      <c r="CR14" s="474">
        <v>0</v>
      </c>
      <c r="CS14" s="464">
        <v>25</v>
      </c>
      <c r="CT14" s="464">
        <v>11</v>
      </c>
      <c r="CU14" s="464">
        <v>0</v>
      </c>
      <c r="CV14" s="464">
        <v>0</v>
      </c>
      <c r="CW14" s="464">
        <v>0</v>
      </c>
      <c r="CX14" s="480">
        <v>0</v>
      </c>
      <c r="CY14" s="480">
        <v>0</v>
      </c>
      <c r="CZ14" s="480">
        <v>0</v>
      </c>
      <c r="DA14" s="457">
        <v>45</v>
      </c>
      <c r="DB14" s="457">
        <v>0</v>
      </c>
      <c r="DC14" s="457">
        <v>0</v>
      </c>
      <c r="DD14" s="477">
        <v>0</v>
      </c>
      <c r="DE14" s="474">
        <v>0</v>
      </c>
      <c r="DF14" s="474">
        <v>0</v>
      </c>
      <c r="DG14" s="474">
        <v>0</v>
      </c>
      <c r="DH14" s="484">
        <v>0</v>
      </c>
      <c r="DI14" s="484">
        <v>0</v>
      </c>
      <c r="DJ14" s="484">
        <v>0</v>
      </c>
      <c r="DK14" s="484">
        <v>0</v>
      </c>
      <c r="DL14" s="484">
        <v>0</v>
      </c>
      <c r="DM14" s="484">
        <v>0</v>
      </c>
      <c r="DN14" s="484">
        <v>0</v>
      </c>
      <c r="DO14" s="484">
        <v>0</v>
      </c>
      <c r="DP14" s="484">
        <v>0</v>
      </c>
      <c r="DQ14" s="474">
        <v>0</v>
      </c>
      <c r="DR14" s="474">
        <v>0</v>
      </c>
      <c r="DS14" s="475">
        <v>0</v>
      </c>
      <c r="DT14" s="474">
        <v>0</v>
      </c>
      <c r="DU14" s="474">
        <v>0</v>
      </c>
      <c r="DV14" s="474">
        <v>0</v>
      </c>
      <c r="DW14" s="474">
        <v>0</v>
      </c>
      <c r="DX14" s="474">
        <v>0</v>
      </c>
      <c r="DY14" s="475">
        <v>0</v>
      </c>
      <c r="DZ14" s="281">
        <v>35</v>
      </c>
      <c r="EA14" s="281">
        <v>0</v>
      </c>
      <c r="EB14" s="281">
        <v>0</v>
      </c>
      <c r="EC14" s="281">
        <v>0</v>
      </c>
      <c r="ED14" s="281">
        <v>1110</v>
      </c>
      <c r="EE14" s="467">
        <v>99</v>
      </c>
      <c r="EF14" s="467">
        <v>189</v>
      </c>
      <c r="EG14" s="467">
        <v>301</v>
      </c>
      <c r="EH14" s="467">
        <v>47</v>
      </c>
      <c r="EI14" s="467">
        <v>317</v>
      </c>
      <c r="EJ14" s="467">
        <v>15</v>
      </c>
      <c r="EK14" s="467">
        <v>3</v>
      </c>
      <c r="EL14" s="281">
        <v>0</v>
      </c>
      <c r="EM14" s="281">
        <v>99</v>
      </c>
      <c r="EN14" s="281">
        <v>5</v>
      </c>
      <c r="EO14" s="467">
        <v>17</v>
      </c>
      <c r="EP14" s="467">
        <v>80</v>
      </c>
      <c r="EQ14" s="467">
        <v>0</v>
      </c>
      <c r="ER14" s="467">
        <v>2</v>
      </c>
      <c r="ES14" s="281">
        <v>0</v>
      </c>
      <c r="ET14" s="281">
        <v>0</v>
      </c>
      <c r="EU14" s="281">
        <v>0</v>
      </c>
      <c r="EV14" s="457">
        <v>1</v>
      </c>
      <c r="EW14" s="457">
        <v>1</v>
      </c>
      <c r="EX14" s="457">
        <v>1</v>
      </c>
      <c r="EY14" s="457">
        <v>1</v>
      </c>
      <c r="EZ14" s="457">
        <v>1</v>
      </c>
      <c r="FA14" s="457">
        <v>1</v>
      </c>
      <c r="FB14" s="457">
        <v>1</v>
      </c>
      <c r="FC14" s="457">
        <v>1</v>
      </c>
      <c r="FD14" s="457">
        <v>1</v>
      </c>
      <c r="FE14" s="457">
        <v>1</v>
      </c>
      <c r="FF14" s="457">
        <v>1</v>
      </c>
      <c r="FG14" s="457">
        <v>1</v>
      </c>
      <c r="FH14" s="475">
        <v>1</v>
      </c>
      <c r="FI14" s="475">
        <v>1</v>
      </c>
      <c r="FJ14" s="475">
        <v>1</v>
      </c>
      <c r="FK14" s="457">
        <v>1</v>
      </c>
      <c r="FL14" s="455">
        <v>1</v>
      </c>
      <c r="FM14" s="457">
        <v>1</v>
      </c>
      <c r="FN14" s="457">
        <v>1</v>
      </c>
      <c r="FO14" s="457">
        <v>1</v>
      </c>
      <c r="FP14" s="457">
        <v>1</v>
      </c>
      <c r="FQ14" s="457">
        <v>0</v>
      </c>
      <c r="FR14" s="457">
        <v>0</v>
      </c>
      <c r="FS14" s="457">
        <v>1</v>
      </c>
      <c r="FT14" s="478">
        <v>0</v>
      </c>
      <c r="FU14" s="478">
        <v>0</v>
      </c>
      <c r="FV14" s="478">
        <v>0</v>
      </c>
      <c r="FW14" s="478">
        <v>0</v>
      </c>
      <c r="FX14" s="479">
        <v>0</v>
      </c>
      <c r="FY14" s="479">
        <v>0</v>
      </c>
      <c r="FZ14" s="507">
        <v>6</v>
      </c>
      <c r="GA14" s="507">
        <v>3</v>
      </c>
      <c r="GB14" s="507">
        <v>1</v>
      </c>
      <c r="GC14" s="508">
        <v>99</v>
      </c>
      <c r="GD14" s="508">
        <v>132</v>
      </c>
      <c r="GE14" s="508">
        <v>102</v>
      </c>
      <c r="GF14" s="480">
        <v>0</v>
      </c>
      <c r="GG14" s="480">
        <v>0</v>
      </c>
      <c r="GH14" s="480">
        <v>0</v>
      </c>
      <c r="GI14" s="480">
        <v>0</v>
      </c>
      <c r="GJ14" s="480">
        <v>13</v>
      </c>
      <c r="GK14" s="480">
        <v>13</v>
      </c>
      <c r="GL14" s="363"/>
    </row>
    <row r="15" spans="1:194" ht="24" customHeight="1" thickBot="1">
      <c r="A15" s="472">
        <v>9</v>
      </c>
      <c r="B15" s="453" t="s">
        <v>682</v>
      </c>
      <c r="C15" s="309">
        <v>92.475477820998933</v>
      </c>
      <c r="D15" s="309">
        <v>92.475477820998933</v>
      </c>
      <c r="E15" s="309">
        <v>92.475477820998933</v>
      </c>
      <c r="F15" s="309">
        <v>92.475477820998933</v>
      </c>
      <c r="G15" s="309">
        <v>92.475477820998933</v>
      </c>
      <c r="H15" s="309">
        <v>92.475477820998933</v>
      </c>
      <c r="I15" s="309">
        <v>92.475477820998933</v>
      </c>
      <c r="J15" s="309">
        <v>92.475477820998933</v>
      </c>
      <c r="K15" s="309">
        <v>92.475477820998933</v>
      </c>
      <c r="L15" s="485">
        <v>98</v>
      </c>
      <c r="M15" s="485">
        <v>18</v>
      </c>
      <c r="N15" s="485">
        <v>67</v>
      </c>
      <c r="O15" s="485">
        <v>60</v>
      </c>
      <c r="P15" s="485">
        <v>67</v>
      </c>
      <c r="Q15" s="485">
        <v>60</v>
      </c>
      <c r="R15" s="485">
        <v>98</v>
      </c>
      <c r="S15" s="485">
        <v>98</v>
      </c>
      <c r="T15" s="485">
        <v>55</v>
      </c>
      <c r="U15" s="636">
        <v>14</v>
      </c>
      <c r="V15" s="636">
        <v>14</v>
      </c>
      <c r="W15" s="636">
        <v>14</v>
      </c>
      <c r="X15" s="636">
        <v>14</v>
      </c>
      <c r="Y15" s="474">
        <v>14</v>
      </c>
      <c r="Z15" s="522">
        <v>66</v>
      </c>
      <c r="AA15" s="522">
        <v>66</v>
      </c>
      <c r="AB15" s="522">
        <v>66</v>
      </c>
      <c r="AC15" s="522">
        <v>66</v>
      </c>
      <c r="AD15" s="473">
        <v>0</v>
      </c>
      <c r="AE15" s="473">
        <v>0</v>
      </c>
      <c r="AF15" s="473">
        <v>0</v>
      </c>
      <c r="AG15" s="473">
        <v>0</v>
      </c>
      <c r="AH15" s="473">
        <v>0</v>
      </c>
      <c r="AI15" s="473">
        <v>0</v>
      </c>
      <c r="AJ15" s="473">
        <v>0</v>
      </c>
      <c r="AK15" s="473">
        <v>0</v>
      </c>
      <c r="AL15" s="473">
        <v>0</v>
      </c>
      <c r="AM15" s="473">
        <v>0</v>
      </c>
      <c r="AN15" s="458">
        <v>0</v>
      </c>
      <c r="AO15" s="458">
        <v>0</v>
      </c>
      <c r="AP15" s="458">
        <v>2</v>
      </c>
      <c r="AQ15" s="458">
        <v>0</v>
      </c>
      <c r="AR15" s="458">
        <v>0</v>
      </c>
      <c r="AS15" s="458">
        <v>0</v>
      </c>
      <c r="AT15" s="458">
        <v>0</v>
      </c>
      <c r="AU15" s="458">
        <v>0</v>
      </c>
      <c r="AV15" s="458">
        <v>0</v>
      </c>
      <c r="AW15" s="458">
        <v>0</v>
      </c>
      <c r="AX15" s="473">
        <v>0</v>
      </c>
      <c r="AY15" s="473">
        <v>0</v>
      </c>
      <c r="AZ15" s="473">
        <v>0</v>
      </c>
      <c r="BA15" s="457">
        <v>0</v>
      </c>
      <c r="BB15" s="457">
        <v>0</v>
      </c>
      <c r="BC15" s="457">
        <v>0</v>
      </c>
      <c r="BD15" s="476">
        <v>0</v>
      </c>
      <c r="BE15" s="460">
        <v>0</v>
      </c>
      <c r="BF15" s="474">
        <v>84</v>
      </c>
      <c r="BG15" s="474">
        <v>0</v>
      </c>
      <c r="BH15" s="522">
        <v>66</v>
      </c>
      <c r="BI15" s="461">
        <v>0</v>
      </c>
      <c r="BJ15" s="474">
        <v>0</v>
      </c>
      <c r="BK15" s="474">
        <v>0</v>
      </c>
      <c r="BL15" s="474">
        <v>0</v>
      </c>
      <c r="BM15" s="474">
        <v>0</v>
      </c>
      <c r="BN15" s="474">
        <v>0</v>
      </c>
      <c r="BO15" s="474">
        <v>0</v>
      </c>
      <c r="BP15" s="474">
        <v>0</v>
      </c>
      <c r="BQ15" s="474">
        <v>0</v>
      </c>
      <c r="BR15" s="474">
        <v>0</v>
      </c>
      <c r="BS15" s="456">
        <v>0</v>
      </c>
      <c r="BT15" s="456">
        <v>0</v>
      </c>
      <c r="BU15" s="456">
        <v>0</v>
      </c>
      <c r="BV15" s="456">
        <v>0</v>
      </c>
      <c r="BW15" s="456">
        <v>0</v>
      </c>
      <c r="BX15" s="456">
        <v>0</v>
      </c>
      <c r="BY15" s="456">
        <v>0</v>
      </c>
      <c r="BZ15" s="456">
        <v>0</v>
      </c>
      <c r="CA15" s="456">
        <v>7</v>
      </c>
      <c r="CB15" s="474">
        <v>344</v>
      </c>
      <c r="CC15" s="474">
        <v>0</v>
      </c>
      <c r="CD15" s="474">
        <v>0</v>
      </c>
      <c r="CE15" s="474">
        <v>10</v>
      </c>
      <c r="CF15" s="474">
        <v>209</v>
      </c>
      <c r="CG15" s="474">
        <v>33</v>
      </c>
      <c r="CH15" s="462">
        <v>562</v>
      </c>
      <c r="CI15" s="462">
        <v>0</v>
      </c>
      <c r="CJ15" s="462">
        <v>321</v>
      </c>
      <c r="CK15" s="462">
        <v>47</v>
      </c>
      <c r="CL15" s="462">
        <v>183</v>
      </c>
      <c r="CM15" s="462">
        <v>47</v>
      </c>
      <c r="CN15" s="474">
        <v>0</v>
      </c>
      <c r="CO15" s="474">
        <v>0</v>
      </c>
      <c r="CP15" s="474">
        <v>0</v>
      </c>
      <c r="CQ15" s="474">
        <v>0</v>
      </c>
      <c r="CR15" s="474">
        <v>0</v>
      </c>
      <c r="CS15" s="464">
        <v>60</v>
      </c>
      <c r="CT15" s="464">
        <v>84</v>
      </c>
      <c r="CU15" s="464">
        <v>182</v>
      </c>
      <c r="CV15" s="464">
        <v>0</v>
      </c>
      <c r="CW15" s="464">
        <v>0</v>
      </c>
      <c r="CX15" s="475">
        <v>3</v>
      </c>
      <c r="CY15" s="475">
        <v>0</v>
      </c>
      <c r="CZ15" s="475">
        <v>0</v>
      </c>
      <c r="DA15" s="457">
        <v>31</v>
      </c>
      <c r="DB15" s="457">
        <v>0</v>
      </c>
      <c r="DC15" s="457">
        <v>0</v>
      </c>
      <c r="DD15" s="477">
        <v>0</v>
      </c>
      <c r="DE15" s="474">
        <v>0</v>
      </c>
      <c r="DF15" s="474">
        <v>0</v>
      </c>
      <c r="DG15" s="474">
        <v>0</v>
      </c>
      <c r="DH15" s="474">
        <v>962</v>
      </c>
      <c r="DI15" s="474">
        <v>0</v>
      </c>
      <c r="DJ15" s="474">
        <v>0</v>
      </c>
      <c r="DK15" s="474">
        <v>42</v>
      </c>
      <c r="DL15" s="474">
        <v>0</v>
      </c>
      <c r="DM15" s="474">
        <v>0</v>
      </c>
      <c r="DN15" s="474">
        <v>0</v>
      </c>
      <c r="DO15" s="474">
        <v>0</v>
      </c>
      <c r="DP15" s="474">
        <v>0</v>
      </c>
      <c r="DQ15" s="474">
        <v>6</v>
      </c>
      <c r="DR15" s="474">
        <v>0</v>
      </c>
      <c r="DS15" s="474">
        <v>0</v>
      </c>
      <c r="DT15" s="474">
        <v>6</v>
      </c>
      <c r="DU15" s="474">
        <v>0</v>
      </c>
      <c r="DV15" s="474">
        <v>0</v>
      </c>
      <c r="DW15" s="474">
        <v>0</v>
      </c>
      <c r="DX15" s="474">
        <v>0</v>
      </c>
      <c r="DY15" s="474">
        <v>0</v>
      </c>
      <c r="DZ15" s="281">
        <v>45</v>
      </c>
      <c r="EA15" s="281">
        <v>0</v>
      </c>
      <c r="EB15" s="281">
        <v>0</v>
      </c>
      <c r="EC15" s="281">
        <v>0</v>
      </c>
      <c r="ED15" s="281">
        <v>1067</v>
      </c>
      <c r="EE15" s="467">
        <v>25</v>
      </c>
      <c r="EF15" s="467">
        <v>49</v>
      </c>
      <c r="EG15" s="467">
        <v>95</v>
      </c>
      <c r="EH15" s="467">
        <v>0</v>
      </c>
      <c r="EI15" s="467">
        <v>9</v>
      </c>
      <c r="EJ15" s="467">
        <v>0</v>
      </c>
      <c r="EK15" s="467">
        <v>0</v>
      </c>
      <c r="EL15" s="281">
        <v>0</v>
      </c>
      <c r="EM15" s="281">
        <v>59</v>
      </c>
      <c r="EN15" s="281">
        <v>3</v>
      </c>
      <c r="EO15" s="281">
        <v>8</v>
      </c>
      <c r="EP15" s="281">
        <v>48</v>
      </c>
      <c r="EQ15" s="281">
        <v>0</v>
      </c>
      <c r="ER15" s="281">
        <v>0</v>
      </c>
      <c r="ES15" s="281">
        <v>0</v>
      </c>
      <c r="ET15" s="281">
        <v>0</v>
      </c>
      <c r="EU15" s="281">
        <v>0</v>
      </c>
      <c r="EV15" s="457">
        <v>1</v>
      </c>
      <c r="EW15" s="457">
        <v>1</v>
      </c>
      <c r="EX15" s="457">
        <v>1</v>
      </c>
      <c r="EY15" s="457">
        <v>1</v>
      </c>
      <c r="EZ15" s="457">
        <v>1</v>
      </c>
      <c r="FA15" s="457">
        <v>1</v>
      </c>
      <c r="FB15" s="457">
        <v>1</v>
      </c>
      <c r="FC15" s="457">
        <v>1</v>
      </c>
      <c r="FD15" s="457">
        <v>1</v>
      </c>
      <c r="FE15" s="457">
        <v>1</v>
      </c>
      <c r="FF15" s="457">
        <v>1</v>
      </c>
      <c r="FG15" s="457">
        <v>1</v>
      </c>
      <c r="FH15" s="475">
        <v>1</v>
      </c>
      <c r="FI15" s="475">
        <v>1</v>
      </c>
      <c r="FJ15" s="475">
        <v>1</v>
      </c>
      <c r="FK15" s="457">
        <v>1</v>
      </c>
      <c r="FL15" s="455">
        <v>1</v>
      </c>
      <c r="FM15" s="475">
        <v>1</v>
      </c>
      <c r="FN15" s="457">
        <v>1</v>
      </c>
      <c r="FO15" s="457">
        <v>1</v>
      </c>
      <c r="FP15" s="457">
        <v>1</v>
      </c>
      <c r="FQ15" s="457">
        <v>0</v>
      </c>
      <c r="FR15" s="457">
        <v>0</v>
      </c>
      <c r="FS15" s="457">
        <v>1</v>
      </c>
      <c r="FT15" s="478">
        <v>0</v>
      </c>
      <c r="FU15" s="478">
        <v>0</v>
      </c>
      <c r="FV15" s="478">
        <v>0</v>
      </c>
      <c r="FW15" s="478">
        <v>0</v>
      </c>
      <c r="FX15" s="479">
        <v>0</v>
      </c>
      <c r="FY15" s="479">
        <v>0</v>
      </c>
      <c r="FZ15" s="511">
        <v>7</v>
      </c>
      <c r="GA15" s="511">
        <v>2</v>
      </c>
      <c r="GB15" s="511">
        <v>1</v>
      </c>
      <c r="GC15" s="520">
        <v>120</v>
      </c>
      <c r="GD15" s="520">
        <v>60</v>
      </c>
      <c r="GE15" s="520">
        <v>8</v>
      </c>
      <c r="GF15" s="480">
        <v>0</v>
      </c>
      <c r="GG15" s="480">
        <v>0</v>
      </c>
      <c r="GH15" s="480">
        <v>0</v>
      </c>
      <c r="GI15" s="480">
        <v>0</v>
      </c>
      <c r="GJ15" s="480">
        <v>83</v>
      </c>
      <c r="GK15" s="480">
        <v>83</v>
      </c>
      <c r="GL15" s="364"/>
    </row>
    <row r="16" spans="1:194" ht="20.25" customHeight="1" thickBot="1">
      <c r="A16" s="472">
        <v>10</v>
      </c>
      <c r="B16" s="453" t="s">
        <v>683</v>
      </c>
      <c r="C16" s="309">
        <v>96.603603134342393</v>
      </c>
      <c r="D16" s="309">
        <v>96.603603134342393</v>
      </c>
      <c r="E16" s="309">
        <v>96.603603134342393</v>
      </c>
      <c r="F16" s="309">
        <v>96.603603134342393</v>
      </c>
      <c r="G16" s="309">
        <v>96.603603134342393</v>
      </c>
      <c r="H16" s="309">
        <v>96.603603134342393</v>
      </c>
      <c r="I16" s="309">
        <v>96.603603134342393</v>
      </c>
      <c r="J16" s="309">
        <v>96.603603134342393</v>
      </c>
      <c r="K16" s="309">
        <v>96.603603134342393</v>
      </c>
      <c r="L16" s="485">
        <v>83</v>
      </c>
      <c r="M16" s="485">
        <v>23</v>
      </c>
      <c r="N16" s="485">
        <v>68</v>
      </c>
      <c r="O16" s="485">
        <v>58</v>
      </c>
      <c r="P16" s="485">
        <v>68</v>
      </c>
      <c r="Q16" s="485">
        <v>58</v>
      </c>
      <c r="R16" s="485">
        <v>83</v>
      </c>
      <c r="S16" s="485">
        <v>83</v>
      </c>
      <c r="T16" s="485">
        <v>52</v>
      </c>
      <c r="U16" s="636">
        <v>4</v>
      </c>
      <c r="V16" s="636">
        <v>4</v>
      </c>
      <c r="W16" s="636">
        <v>4</v>
      </c>
      <c r="X16" s="636">
        <v>4</v>
      </c>
      <c r="Y16" s="475"/>
      <c r="Z16" s="522">
        <v>63</v>
      </c>
      <c r="AA16" s="522">
        <v>63</v>
      </c>
      <c r="AB16" s="522">
        <v>63</v>
      </c>
      <c r="AC16" s="522">
        <v>63</v>
      </c>
      <c r="AD16" s="473"/>
      <c r="AE16" s="473"/>
      <c r="AF16" s="473"/>
      <c r="AG16" s="473"/>
      <c r="AH16" s="473"/>
      <c r="AI16" s="473"/>
      <c r="AJ16" s="473"/>
      <c r="AK16" s="473"/>
      <c r="AL16" s="473"/>
      <c r="AM16" s="473"/>
      <c r="AN16" s="458">
        <v>0</v>
      </c>
      <c r="AO16" s="458">
        <v>0</v>
      </c>
      <c r="AP16" s="458">
        <v>5</v>
      </c>
      <c r="AQ16" s="458">
        <v>0</v>
      </c>
      <c r="AR16" s="458">
        <v>0</v>
      </c>
      <c r="AS16" s="458">
        <v>0</v>
      </c>
      <c r="AT16" s="458">
        <v>0</v>
      </c>
      <c r="AU16" s="458">
        <v>0</v>
      </c>
      <c r="AV16" s="458">
        <v>0</v>
      </c>
      <c r="AW16" s="458">
        <v>0</v>
      </c>
      <c r="AX16" s="473"/>
      <c r="AY16" s="473"/>
      <c r="AZ16" s="473"/>
      <c r="BA16" s="457">
        <v>0</v>
      </c>
      <c r="BB16" s="457">
        <v>0</v>
      </c>
      <c r="BC16" s="457">
        <v>0</v>
      </c>
      <c r="BD16" s="476"/>
      <c r="BE16" s="460">
        <v>0</v>
      </c>
      <c r="BF16" s="474">
        <v>94</v>
      </c>
      <c r="BG16" s="474"/>
      <c r="BH16" s="522">
        <v>63</v>
      </c>
      <c r="BI16" s="461">
        <v>0</v>
      </c>
      <c r="BJ16" s="474"/>
      <c r="BK16" s="474"/>
      <c r="BL16" s="474"/>
      <c r="BM16" s="474"/>
      <c r="BN16" s="474"/>
      <c r="BO16" s="474"/>
      <c r="BP16" s="474"/>
      <c r="BQ16" s="474"/>
      <c r="BR16" s="474"/>
      <c r="BS16" s="456">
        <v>0</v>
      </c>
      <c r="BT16" s="456">
        <v>0</v>
      </c>
      <c r="BU16" s="456">
        <v>0</v>
      </c>
      <c r="BV16" s="456">
        <v>0</v>
      </c>
      <c r="BW16" s="456">
        <v>0</v>
      </c>
      <c r="BX16" s="456">
        <v>0</v>
      </c>
      <c r="BY16" s="456">
        <v>0</v>
      </c>
      <c r="BZ16" s="456">
        <v>0</v>
      </c>
      <c r="CA16" s="456">
        <v>4</v>
      </c>
      <c r="CB16" s="474">
        <v>315</v>
      </c>
      <c r="CC16" s="474"/>
      <c r="CD16" s="474">
        <v>8</v>
      </c>
      <c r="CE16" s="474">
        <v>8</v>
      </c>
      <c r="CF16" s="474">
        <v>8</v>
      </c>
      <c r="CG16" s="474">
        <v>60</v>
      </c>
      <c r="CH16" s="462">
        <v>550</v>
      </c>
      <c r="CI16" s="462">
        <v>0</v>
      </c>
      <c r="CJ16" s="462">
        <v>398</v>
      </c>
      <c r="CK16" s="462">
        <v>55</v>
      </c>
      <c r="CL16" s="462">
        <v>50</v>
      </c>
      <c r="CM16" s="462">
        <v>55</v>
      </c>
      <c r="CN16" s="474">
        <v>46</v>
      </c>
      <c r="CO16" s="474">
        <v>0</v>
      </c>
      <c r="CP16" s="474"/>
      <c r="CQ16" s="474"/>
      <c r="CR16" s="474"/>
      <c r="CS16" s="464">
        <v>59</v>
      </c>
      <c r="CT16" s="464">
        <v>32</v>
      </c>
      <c r="CU16" s="464">
        <v>27</v>
      </c>
      <c r="CV16" s="464">
        <v>0</v>
      </c>
      <c r="CW16" s="464">
        <v>0</v>
      </c>
      <c r="CX16" s="475"/>
      <c r="CY16" s="475"/>
      <c r="CZ16" s="475"/>
      <c r="DA16" s="457">
        <v>36</v>
      </c>
      <c r="DB16" s="457">
        <v>0</v>
      </c>
      <c r="DC16" s="457">
        <v>0</v>
      </c>
      <c r="DD16" s="477"/>
      <c r="DE16" s="474"/>
      <c r="DF16" s="474"/>
      <c r="DG16" s="474"/>
      <c r="DH16" s="474"/>
      <c r="DI16" s="474"/>
      <c r="DJ16" s="474"/>
      <c r="DK16" s="474"/>
      <c r="DL16" s="474"/>
      <c r="DM16" s="474"/>
      <c r="DN16" s="474"/>
      <c r="DO16" s="474"/>
      <c r="DP16" s="474"/>
      <c r="DQ16" s="474"/>
      <c r="DR16" s="474"/>
      <c r="DS16" s="474"/>
      <c r="DT16" s="474"/>
      <c r="DU16" s="474"/>
      <c r="DV16" s="474"/>
      <c r="DW16" s="474"/>
      <c r="DX16" s="474"/>
      <c r="DY16" s="474"/>
      <c r="DZ16" s="281">
        <v>21</v>
      </c>
      <c r="EA16" s="281">
        <v>0</v>
      </c>
      <c r="EB16" s="281">
        <v>0</v>
      </c>
      <c r="EC16" s="281">
        <v>0</v>
      </c>
      <c r="ED16" s="281">
        <v>730</v>
      </c>
      <c r="EE16" s="467">
        <v>20</v>
      </c>
      <c r="EF16" s="467">
        <v>238</v>
      </c>
      <c r="EG16" s="467">
        <v>287</v>
      </c>
      <c r="EH16" s="467">
        <v>0</v>
      </c>
      <c r="EI16" s="467">
        <v>11</v>
      </c>
      <c r="EJ16" s="467">
        <v>0</v>
      </c>
      <c r="EK16" s="467">
        <v>0</v>
      </c>
      <c r="EL16" s="281">
        <v>0</v>
      </c>
      <c r="EM16" s="281">
        <v>58</v>
      </c>
      <c r="EN16" s="467">
        <v>1</v>
      </c>
      <c r="EO16" s="467">
        <v>12</v>
      </c>
      <c r="EP16" s="467">
        <v>38</v>
      </c>
      <c r="EQ16" s="281">
        <v>0</v>
      </c>
      <c r="ER16" s="281">
        <v>1</v>
      </c>
      <c r="ES16" s="281">
        <v>0</v>
      </c>
      <c r="ET16" s="281">
        <v>0</v>
      </c>
      <c r="EU16" s="281">
        <v>0</v>
      </c>
      <c r="EV16" s="457">
        <v>1</v>
      </c>
      <c r="EW16" s="457">
        <v>1</v>
      </c>
      <c r="EX16" s="457">
        <v>1</v>
      </c>
      <c r="EY16" s="457">
        <v>1</v>
      </c>
      <c r="EZ16" s="457">
        <v>1</v>
      </c>
      <c r="FA16" s="457">
        <v>1</v>
      </c>
      <c r="FB16" s="457">
        <v>1</v>
      </c>
      <c r="FC16" s="457">
        <v>1</v>
      </c>
      <c r="FD16" s="457">
        <v>1</v>
      </c>
      <c r="FE16" s="457">
        <v>1</v>
      </c>
      <c r="FF16" s="457">
        <v>1</v>
      </c>
      <c r="FG16" s="457">
        <v>1</v>
      </c>
      <c r="FH16" s="475">
        <v>1</v>
      </c>
      <c r="FI16" s="475">
        <v>1</v>
      </c>
      <c r="FJ16" s="475">
        <v>1</v>
      </c>
      <c r="FK16" s="457">
        <v>1</v>
      </c>
      <c r="FL16" s="455">
        <v>1</v>
      </c>
      <c r="FM16" s="475">
        <v>1</v>
      </c>
      <c r="FN16" s="457">
        <v>1</v>
      </c>
      <c r="FO16" s="457">
        <v>1</v>
      </c>
      <c r="FP16" s="457">
        <v>1</v>
      </c>
      <c r="FQ16" s="457">
        <v>0</v>
      </c>
      <c r="FR16" s="457">
        <v>0</v>
      </c>
      <c r="FS16" s="457">
        <v>1</v>
      </c>
      <c r="FT16" s="478"/>
      <c r="FU16" s="478"/>
      <c r="FV16" s="478"/>
      <c r="FW16" s="478"/>
      <c r="FX16" s="479"/>
      <c r="FY16" s="479"/>
      <c r="FZ16" s="511">
        <v>6</v>
      </c>
      <c r="GA16" s="511">
        <v>1</v>
      </c>
      <c r="GB16" s="511">
        <v>1</v>
      </c>
      <c r="GC16" s="510">
        <v>80</v>
      </c>
      <c r="GD16" s="510">
        <v>100</v>
      </c>
      <c r="GE16" s="510">
        <v>131</v>
      </c>
      <c r="GF16" s="480"/>
      <c r="GG16" s="480"/>
      <c r="GH16" s="480"/>
      <c r="GI16" s="480">
        <v>2</v>
      </c>
      <c r="GJ16" s="480">
        <v>9</v>
      </c>
      <c r="GK16" s="480">
        <v>9</v>
      </c>
      <c r="GL16" s="364"/>
    </row>
    <row r="17" spans="1:194" ht="21.75" customHeight="1">
      <c r="A17" s="472">
        <v>11</v>
      </c>
      <c r="B17" s="453" t="s">
        <v>684</v>
      </c>
      <c r="C17" s="309">
        <v>128.53299599165959</v>
      </c>
      <c r="D17" s="309">
        <v>128.53299599165959</v>
      </c>
      <c r="E17" s="309">
        <v>128.53299599165959</v>
      </c>
      <c r="F17" s="309">
        <v>128.53299599165959</v>
      </c>
      <c r="G17" s="309">
        <v>128.53299599165959</v>
      </c>
      <c r="H17" s="309">
        <v>128.53299599165959</v>
      </c>
      <c r="I17" s="309">
        <v>128.53299599165959</v>
      </c>
      <c r="J17" s="309">
        <v>128.53299599165959</v>
      </c>
      <c r="K17" s="309">
        <v>128.53299599165959</v>
      </c>
      <c r="L17" s="485">
        <v>139</v>
      </c>
      <c r="M17" s="485">
        <v>30</v>
      </c>
      <c r="N17" s="485">
        <v>123</v>
      </c>
      <c r="O17" s="485">
        <v>96</v>
      </c>
      <c r="P17" s="485">
        <v>123</v>
      </c>
      <c r="Q17" s="485">
        <v>96</v>
      </c>
      <c r="R17" s="485">
        <v>139</v>
      </c>
      <c r="S17" s="485">
        <v>139</v>
      </c>
      <c r="T17" s="485">
        <v>72</v>
      </c>
      <c r="U17" s="636">
        <v>123</v>
      </c>
      <c r="V17" s="636">
        <v>123</v>
      </c>
      <c r="W17" s="636">
        <v>123</v>
      </c>
      <c r="X17" s="636">
        <v>123</v>
      </c>
      <c r="Y17" s="480"/>
      <c r="Z17" s="522">
        <v>114</v>
      </c>
      <c r="AA17" s="522">
        <v>114</v>
      </c>
      <c r="AB17" s="522">
        <v>114</v>
      </c>
      <c r="AC17" s="522">
        <v>114</v>
      </c>
      <c r="AD17" s="481">
        <v>26</v>
      </c>
      <c r="AE17" s="481">
        <v>26</v>
      </c>
      <c r="AF17" s="481">
        <v>26</v>
      </c>
      <c r="AG17" s="481">
        <v>26</v>
      </c>
      <c r="AH17" s="481">
        <v>26</v>
      </c>
      <c r="AI17" s="481">
        <v>26</v>
      </c>
      <c r="AJ17" s="481">
        <v>26</v>
      </c>
      <c r="AK17" s="481">
        <v>26</v>
      </c>
      <c r="AL17" s="481">
        <v>26</v>
      </c>
      <c r="AM17" s="481">
        <v>26</v>
      </c>
      <c r="AN17" s="458">
        <v>1</v>
      </c>
      <c r="AO17" s="458">
        <v>0</v>
      </c>
      <c r="AP17" s="458">
        <v>7</v>
      </c>
      <c r="AQ17" s="458">
        <v>0</v>
      </c>
      <c r="AR17" s="458">
        <v>4</v>
      </c>
      <c r="AS17" s="458">
        <v>0</v>
      </c>
      <c r="AT17" s="458">
        <v>0</v>
      </c>
      <c r="AU17" s="458">
        <v>0</v>
      </c>
      <c r="AV17" s="458">
        <v>0</v>
      </c>
      <c r="AW17" s="458">
        <v>0</v>
      </c>
      <c r="AX17" s="457">
        <v>0</v>
      </c>
      <c r="AY17" s="457">
        <v>0</v>
      </c>
      <c r="AZ17" s="457">
        <v>0</v>
      </c>
      <c r="BA17" s="457">
        <v>0</v>
      </c>
      <c r="BB17" s="457">
        <v>0</v>
      </c>
      <c r="BC17" s="457">
        <v>0</v>
      </c>
      <c r="BD17" s="457">
        <v>0</v>
      </c>
      <c r="BE17" s="460">
        <v>1</v>
      </c>
      <c r="BF17" s="474">
        <v>117</v>
      </c>
      <c r="BG17" s="474">
        <v>18</v>
      </c>
      <c r="BH17" s="522">
        <v>114</v>
      </c>
      <c r="BI17" s="461">
        <v>1</v>
      </c>
      <c r="BJ17" s="474">
        <v>18</v>
      </c>
      <c r="BK17" s="474">
        <v>18</v>
      </c>
      <c r="BL17" s="474">
        <v>18</v>
      </c>
      <c r="BM17" s="474">
        <v>18</v>
      </c>
      <c r="BN17" s="474">
        <v>18</v>
      </c>
      <c r="BO17" s="474">
        <v>0</v>
      </c>
      <c r="BP17" s="474">
        <v>0</v>
      </c>
      <c r="BQ17" s="474">
        <v>0</v>
      </c>
      <c r="BR17" s="474">
        <v>123</v>
      </c>
      <c r="BS17" s="456">
        <v>1</v>
      </c>
      <c r="BT17" s="456">
        <v>0</v>
      </c>
      <c r="BU17" s="456">
        <v>0</v>
      </c>
      <c r="BV17" s="456">
        <v>0</v>
      </c>
      <c r="BW17" s="456">
        <v>0</v>
      </c>
      <c r="BX17" s="456">
        <v>0</v>
      </c>
      <c r="BY17" s="456">
        <v>0</v>
      </c>
      <c r="BZ17" s="456">
        <v>0</v>
      </c>
      <c r="CA17" s="456">
        <v>19</v>
      </c>
      <c r="CB17" s="474">
        <v>497</v>
      </c>
      <c r="CC17" s="474">
        <v>0</v>
      </c>
      <c r="CD17" s="474">
        <v>497</v>
      </c>
      <c r="CE17" s="474">
        <v>0</v>
      </c>
      <c r="CF17" s="474">
        <v>72</v>
      </c>
      <c r="CG17" s="474">
        <v>6</v>
      </c>
      <c r="CH17" s="462">
        <v>576</v>
      </c>
      <c r="CI17" s="462">
        <v>0</v>
      </c>
      <c r="CJ17" s="462">
        <v>397</v>
      </c>
      <c r="CK17" s="462">
        <v>53</v>
      </c>
      <c r="CL17" s="462">
        <v>72</v>
      </c>
      <c r="CM17" s="462">
        <v>53</v>
      </c>
      <c r="CN17" s="474">
        <v>841</v>
      </c>
      <c r="CO17" s="474">
        <v>841</v>
      </c>
      <c r="CP17" s="474">
        <v>119</v>
      </c>
      <c r="CQ17" s="474">
        <v>133</v>
      </c>
      <c r="CR17" s="474">
        <v>133</v>
      </c>
      <c r="CS17" s="464">
        <v>841</v>
      </c>
      <c r="CT17" s="464">
        <v>26</v>
      </c>
      <c r="CU17" s="464">
        <v>252</v>
      </c>
      <c r="CV17" s="464">
        <v>171</v>
      </c>
      <c r="CW17" s="464">
        <v>133</v>
      </c>
      <c r="CX17" s="474">
        <v>0</v>
      </c>
      <c r="CY17" s="474">
        <v>0</v>
      </c>
      <c r="CZ17" s="474">
        <v>0</v>
      </c>
      <c r="DA17" s="457">
        <v>46</v>
      </c>
      <c r="DB17" s="457">
        <v>0</v>
      </c>
      <c r="DC17" s="457">
        <v>2</v>
      </c>
      <c r="DD17" s="475">
        <v>0</v>
      </c>
      <c r="DE17" s="475">
        <v>0</v>
      </c>
      <c r="DF17" s="475">
        <v>0</v>
      </c>
      <c r="DG17" s="475">
        <v>0</v>
      </c>
      <c r="DH17" s="475">
        <v>1339</v>
      </c>
      <c r="DI17" s="475">
        <v>0</v>
      </c>
      <c r="DJ17" s="475">
        <v>2</v>
      </c>
      <c r="DK17" s="475">
        <v>48</v>
      </c>
      <c r="DL17" s="475">
        <v>0</v>
      </c>
      <c r="DM17" s="475">
        <v>0</v>
      </c>
      <c r="DN17" s="475">
        <v>0</v>
      </c>
      <c r="DO17" s="475">
        <v>0</v>
      </c>
      <c r="DP17" s="475">
        <v>0</v>
      </c>
      <c r="DQ17" s="475">
        <v>0</v>
      </c>
      <c r="DR17" s="475">
        <v>0</v>
      </c>
      <c r="DS17" s="475">
        <v>0</v>
      </c>
      <c r="DT17" s="475">
        <v>0</v>
      </c>
      <c r="DU17" s="475">
        <v>0</v>
      </c>
      <c r="DV17" s="475">
        <v>0</v>
      </c>
      <c r="DW17" s="475">
        <v>0</v>
      </c>
      <c r="DX17" s="475">
        <v>0</v>
      </c>
      <c r="DY17" s="475">
        <v>0</v>
      </c>
      <c r="DZ17" s="281">
        <v>184</v>
      </c>
      <c r="EA17" s="281">
        <v>15</v>
      </c>
      <c r="EB17" s="281">
        <v>15</v>
      </c>
      <c r="EC17" s="281">
        <v>6</v>
      </c>
      <c r="ED17" s="281">
        <v>1197</v>
      </c>
      <c r="EE17" s="467">
        <v>24</v>
      </c>
      <c r="EF17" s="467">
        <v>45</v>
      </c>
      <c r="EG17" s="467">
        <v>332</v>
      </c>
      <c r="EH17" s="467">
        <v>42</v>
      </c>
      <c r="EI17" s="467">
        <v>76</v>
      </c>
      <c r="EJ17" s="467">
        <v>34</v>
      </c>
      <c r="EK17" s="467">
        <v>0</v>
      </c>
      <c r="EL17" s="281">
        <v>0</v>
      </c>
      <c r="EM17" s="281">
        <v>110</v>
      </c>
      <c r="EN17" s="281">
        <v>2</v>
      </c>
      <c r="EO17" s="281">
        <v>10</v>
      </c>
      <c r="EP17" s="281">
        <v>80</v>
      </c>
      <c r="EQ17" s="281">
        <v>6</v>
      </c>
      <c r="ER17" s="281">
        <v>15</v>
      </c>
      <c r="ES17" s="281">
        <v>0</v>
      </c>
      <c r="ET17" s="281">
        <v>0</v>
      </c>
      <c r="EU17" s="281">
        <v>0</v>
      </c>
      <c r="EV17" s="457">
        <v>1</v>
      </c>
      <c r="EW17" s="457">
        <v>1</v>
      </c>
      <c r="EX17" s="457">
        <v>1</v>
      </c>
      <c r="EY17" s="457">
        <v>1</v>
      </c>
      <c r="EZ17" s="457">
        <v>1</v>
      </c>
      <c r="FA17" s="457">
        <v>1</v>
      </c>
      <c r="FB17" s="457">
        <v>1</v>
      </c>
      <c r="FC17" s="457">
        <v>1</v>
      </c>
      <c r="FD17" s="457">
        <v>1</v>
      </c>
      <c r="FE17" s="457">
        <v>1</v>
      </c>
      <c r="FF17" s="457">
        <v>1</v>
      </c>
      <c r="FG17" s="457">
        <v>1</v>
      </c>
      <c r="FH17" s="457">
        <v>1</v>
      </c>
      <c r="FI17" s="475">
        <v>1</v>
      </c>
      <c r="FJ17" s="475">
        <v>1</v>
      </c>
      <c r="FK17" s="457">
        <v>1</v>
      </c>
      <c r="FL17" s="455">
        <v>1</v>
      </c>
      <c r="FM17" s="457">
        <v>1</v>
      </c>
      <c r="FN17" s="457">
        <v>1</v>
      </c>
      <c r="FO17" s="457">
        <v>1</v>
      </c>
      <c r="FP17" s="457">
        <v>1</v>
      </c>
      <c r="FQ17" s="457">
        <v>0</v>
      </c>
      <c r="FR17" s="457">
        <v>0</v>
      </c>
      <c r="FS17" s="457">
        <v>1</v>
      </c>
      <c r="FT17" s="478">
        <v>9</v>
      </c>
      <c r="FU17" s="478">
        <v>4</v>
      </c>
      <c r="FV17" s="478">
        <v>1</v>
      </c>
      <c r="FW17" s="478">
        <v>124</v>
      </c>
      <c r="FX17" s="479">
        <v>86</v>
      </c>
      <c r="FY17" s="479">
        <v>50</v>
      </c>
      <c r="FZ17" s="521">
        <v>9</v>
      </c>
      <c r="GA17" s="521">
        <v>4</v>
      </c>
      <c r="GB17" s="521">
        <v>1</v>
      </c>
      <c r="GC17" s="509">
        <v>119</v>
      </c>
      <c r="GD17" s="509">
        <v>110</v>
      </c>
      <c r="GE17" s="509">
        <v>76</v>
      </c>
      <c r="GF17" s="470">
        <v>0</v>
      </c>
      <c r="GG17" s="470">
        <v>841</v>
      </c>
      <c r="GH17" s="470">
        <v>132</v>
      </c>
      <c r="GI17" s="480">
        <v>0</v>
      </c>
      <c r="GJ17" s="480">
        <v>0</v>
      </c>
      <c r="GK17" s="480">
        <v>0</v>
      </c>
      <c r="GL17" s="364"/>
    </row>
    <row r="18" spans="1:194" ht="18">
      <c r="A18" s="472">
        <v>12</v>
      </c>
      <c r="B18" s="453" t="s">
        <v>685</v>
      </c>
      <c r="C18" s="309">
        <v>107.75877577553833</v>
      </c>
      <c r="D18" s="309">
        <v>107.75877577553833</v>
      </c>
      <c r="E18" s="309">
        <v>107.75877577553833</v>
      </c>
      <c r="F18" s="309">
        <v>107.75877577553833</v>
      </c>
      <c r="G18" s="309">
        <v>107.75877577553833</v>
      </c>
      <c r="H18" s="309">
        <v>107.75877577553833</v>
      </c>
      <c r="I18" s="309">
        <v>107.75877577553833</v>
      </c>
      <c r="J18" s="309">
        <v>107.75877577553833</v>
      </c>
      <c r="K18" s="309">
        <v>107.75877577553833</v>
      </c>
      <c r="L18" s="485">
        <v>117</v>
      </c>
      <c r="M18" s="485">
        <v>15</v>
      </c>
      <c r="N18" s="485">
        <v>89</v>
      </c>
      <c r="O18" s="485">
        <v>75</v>
      </c>
      <c r="P18" s="485">
        <v>89</v>
      </c>
      <c r="Q18" s="485">
        <v>75</v>
      </c>
      <c r="R18" s="485">
        <v>117</v>
      </c>
      <c r="S18" s="485">
        <v>117</v>
      </c>
      <c r="T18" s="485">
        <v>68</v>
      </c>
      <c r="U18" s="636">
        <v>103</v>
      </c>
      <c r="V18" s="636">
        <v>103</v>
      </c>
      <c r="W18" s="636">
        <v>103</v>
      </c>
      <c r="X18" s="636">
        <v>103</v>
      </c>
      <c r="Y18" s="475"/>
      <c r="Z18" s="522">
        <v>101</v>
      </c>
      <c r="AA18" s="522">
        <v>101</v>
      </c>
      <c r="AB18" s="522">
        <v>101</v>
      </c>
      <c r="AC18" s="522">
        <v>101</v>
      </c>
      <c r="AD18" s="473">
        <v>108</v>
      </c>
      <c r="AE18" s="473">
        <v>108</v>
      </c>
      <c r="AF18" s="473">
        <v>108</v>
      </c>
      <c r="AG18" s="473">
        <v>108</v>
      </c>
      <c r="AH18" s="473">
        <v>108</v>
      </c>
      <c r="AI18" s="473">
        <v>108</v>
      </c>
      <c r="AJ18" s="473">
        <v>108</v>
      </c>
      <c r="AK18" s="473">
        <v>108</v>
      </c>
      <c r="AL18" s="473">
        <v>108</v>
      </c>
      <c r="AM18" s="473">
        <v>108</v>
      </c>
      <c r="AN18" s="458">
        <v>2</v>
      </c>
      <c r="AO18" s="458">
        <v>0</v>
      </c>
      <c r="AP18" s="458">
        <v>5</v>
      </c>
      <c r="AQ18" s="458">
        <v>0</v>
      </c>
      <c r="AR18" s="458">
        <v>0</v>
      </c>
      <c r="AS18" s="458">
        <v>0</v>
      </c>
      <c r="AT18" s="458">
        <v>0</v>
      </c>
      <c r="AU18" s="458">
        <v>0</v>
      </c>
      <c r="AV18" s="458">
        <v>0</v>
      </c>
      <c r="AW18" s="458">
        <v>0</v>
      </c>
      <c r="AX18" s="473">
        <v>108</v>
      </c>
      <c r="AY18" s="473">
        <v>108</v>
      </c>
      <c r="AZ18" s="473">
        <v>108</v>
      </c>
      <c r="BA18" s="457">
        <v>0</v>
      </c>
      <c r="BB18" s="457">
        <v>0</v>
      </c>
      <c r="BC18" s="457">
        <v>0</v>
      </c>
      <c r="BD18" s="476"/>
      <c r="BE18" s="460">
        <v>0</v>
      </c>
      <c r="BF18" s="474">
        <v>101</v>
      </c>
      <c r="BG18" s="474">
        <v>16</v>
      </c>
      <c r="BH18" s="522">
        <v>101</v>
      </c>
      <c r="BI18" s="461">
        <v>0</v>
      </c>
      <c r="BJ18" s="474">
        <v>16</v>
      </c>
      <c r="BK18" s="474">
        <v>16</v>
      </c>
      <c r="BL18" s="474">
        <v>16</v>
      </c>
      <c r="BM18" s="474">
        <v>16</v>
      </c>
      <c r="BN18" s="474">
        <v>16</v>
      </c>
      <c r="BO18" s="474">
        <v>16</v>
      </c>
      <c r="BP18" s="474">
        <v>16</v>
      </c>
      <c r="BQ18" s="474">
        <v>16</v>
      </c>
      <c r="BR18" s="474">
        <v>101</v>
      </c>
      <c r="BS18" s="456">
        <v>0</v>
      </c>
      <c r="BT18" s="456">
        <v>0</v>
      </c>
      <c r="BU18" s="456">
        <v>0</v>
      </c>
      <c r="BV18" s="456">
        <v>0</v>
      </c>
      <c r="BW18" s="456">
        <v>0</v>
      </c>
      <c r="BX18" s="456">
        <v>0</v>
      </c>
      <c r="BY18" s="456">
        <v>0</v>
      </c>
      <c r="BZ18" s="456">
        <v>0</v>
      </c>
      <c r="CA18" s="456">
        <v>0</v>
      </c>
      <c r="CB18" s="474">
        <v>474</v>
      </c>
      <c r="CC18" s="474">
        <v>474</v>
      </c>
      <c r="CD18" s="474">
        <v>474</v>
      </c>
      <c r="CE18" s="474">
        <v>474</v>
      </c>
      <c r="CF18" s="474">
        <v>474</v>
      </c>
      <c r="CG18" s="474">
        <v>474</v>
      </c>
      <c r="CH18" s="462">
        <v>665</v>
      </c>
      <c r="CI18" s="462">
        <v>0</v>
      </c>
      <c r="CJ18" s="462">
        <v>376</v>
      </c>
      <c r="CK18" s="462">
        <v>56</v>
      </c>
      <c r="CL18" s="462">
        <v>0</v>
      </c>
      <c r="CM18" s="462">
        <v>56</v>
      </c>
      <c r="CN18" s="474"/>
      <c r="CO18" s="474"/>
      <c r="CP18" s="474"/>
      <c r="CQ18" s="474"/>
      <c r="CR18" s="474"/>
      <c r="CS18" s="464">
        <v>0</v>
      </c>
      <c r="CT18" s="464">
        <v>0</v>
      </c>
      <c r="CU18" s="464">
        <v>0</v>
      </c>
      <c r="CV18" s="464">
        <v>0</v>
      </c>
      <c r="CW18" s="464">
        <v>0</v>
      </c>
      <c r="CX18" s="475"/>
      <c r="CY18" s="475"/>
      <c r="CZ18" s="475"/>
      <c r="DA18" s="457">
        <v>89</v>
      </c>
      <c r="DB18" s="457">
        <v>2</v>
      </c>
      <c r="DC18" s="457">
        <v>6</v>
      </c>
      <c r="DD18" s="477"/>
      <c r="DE18" s="474"/>
      <c r="DF18" s="474"/>
      <c r="DG18" s="474"/>
      <c r="DH18" s="474"/>
      <c r="DI18" s="474"/>
      <c r="DJ18" s="474"/>
      <c r="DK18" s="474"/>
      <c r="DL18" s="474"/>
      <c r="DM18" s="474"/>
      <c r="DN18" s="474"/>
      <c r="DO18" s="474"/>
      <c r="DP18" s="474"/>
      <c r="DQ18" s="474"/>
      <c r="DR18" s="474"/>
      <c r="DS18" s="475"/>
      <c r="DT18" s="474"/>
      <c r="DU18" s="474"/>
      <c r="DV18" s="474"/>
      <c r="DW18" s="474"/>
      <c r="DX18" s="474"/>
      <c r="DY18" s="475"/>
      <c r="DZ18" s="281">
        <v>34</v>
      </c>
      <c r="EA18" s="281">
        <v>0</v>
      </c>
      <c r="EB18" s="281">
        <v>0</v>
      </c>
      <c r="EC18" s="281">
        <v>0</v>
      </c>
      <c r="ED18" s="281">
        <v>763</v>
      </c>
      <c r="EE18" s="467">
        <v>32</v>
      </c>
      <c r="EF18" s="467">
        <v>45</v>
      </c>
      <c r="EG18" s="467">
        <v>76</v>
      </c>
      <c r="EH18" s="467">
        <v>9</v>
      </c>
      <c r="EI18" s="467">
        <v>31</v>
      </c>
      <c r="EJ18" s="467">
        <v>0</v>
      </c>
      <c r="EK18" s="467">
        <v>0</v>
      </c>
      <c r="EL18" s="281">
        <v>0</v>
      </c>
      <c r="EM18" s="281">
        <v>93</v>
      </c>
      <c r="EN18" s="281">
        <v>2</v>
      </c>
      <c r="EO18" s="281">
        <v>11</v>
      </c>
      <c r="EP18" s="281">
        <v>73</v>
      </c>
      <c r="EQ18" s="281">
        <v>0</v>
      </c>
      <c r="ER18" s="281">
        <v>6</v>
      </c>
      <c r="ES18" s="281">
        <v>0</v>
      </c>
      <c r="ET18" s="281">
        <v>0</v>
      </c>
      <c r="EU18" s="281">
        <v>0</v>
      </c>
      <c r="EV18" s="457">
        <v>1</v>
      </c>
      <c r="EW18" s="457">
        <v>1</v>
      </c>
      <c r="EX18" s="457">
        <v>1</v>
      </c>
      <c r="EY18" s="457">
        <v>1</v>
      </c>
      <c r="EZ18" s="457">
        <v>1</v>
      </c>
      <c r="FA18" s="457">
        <v>1</v>
      </c>
      <c r="FB18" s="457">
        <v>1</v>
      </c>
      <c r="FC18" s="457">
        <v>1</v>
      </c>
      <c r="FD18" s="457">
        <v>1</v>
      </c>
      <c r="FE18" s="457">
        <v>1</v>
      </c>
      <c r="FF18" s="457">
        <v>1</v>
      </c>
      <c r="FG18" s="457">
        <v>1</v>
      </c>
      <c r="FH18" s="475">
        <v>1</v>
      </c>
      <c r="FI18" s="475">
        <v>1</v>
      </c>
      <c r="FJ18" s="475">
        <v>1</v>
      </c>
      <c r="FK18" s="457">
        <v>1</v>
      </c>
      <c r="FL18" s="455">
        <v>1</v>
      </c>
      <c r="FM18" s="475">
        <v>1</v>
      </c>
      <c r="FN18" s="457">
        <v>0</v>
      </c>
      <c r="FO18" s="457">
        <v>0</v>
      </c>
      <c r="FP18" s="457">
        <v>1</v>
      </c>
      <c r="FQ18" s="457">
        <v>0</v>
      </c>
      <c r="FR18" s="457">
        <v>0</v>
      </c>
      <c r="FS18" s="457">
        <v>1</v>
      </c>
      <c r="FT18" s="478"/>
      <c r="FU18" s="478"/>
      <c r="FV18" s="478"/>
      <c r="FW18" s="478"/>
      <c r="FX18" s="486"/>
      <c r="FY18" s="486"/>
      <c r="FZ18" s="511">
        <v>7</v>
      </c>
      <c r="GA18" s="511">
        <v>1</v>
      </c>
      <c r="GB18" s="512">
        <v>1</v>
      </c>
      <c r="GC18" s="509">
        <v>83</v>
      </c>
      <c r="GD18" s="509">
        <v>60</v>
      </c>
      <c r="GE18" s="509">
        <v>45</v>
      </c>
      <c r="GF18" s="480"/>
      <c r="GG18" s="480"/>
      <c r="GH18" s="480"/>
      <c r="GI18" s="480">
        <v>0</v>
      </c>
      <c r="GJ18" s="480">
        <v>12</v>
      </c>
      <c r="GK18" s="480">
        <v>12</v>
      </c>
      <c r="GL18" s="73"/>
    </row>
    <row r="19" spans="1:194" ht="18">
      <c r="A19" s="472">
        <v>13</v>
      </c>
      <c r="B19" s="453" t="s">
        <v>686</v>
      </c>
      <c r="C19" s="309">
        <v>132.20296658230802</v>
      </c>
      <c r="D19" s="309">
        <v>132.20296658230802</v>
      </c>
      <c r="E19" s="309">
        <v>132.20296658230802</v>
      </c>
      <c r="F19" s="309">
        <v>132.20296658230802</v>
      </c>
      <c r="G19" s="309">
        <v>132.20296658230802</v>
      </c>
      <c r="H19" s="309">
        <v>132.20296658230802</v>
      </c>
      <c r="I19" s="309">
        <v>132.20296658230802</v>
      </c>
      <c r="J19" s="309">
        <v>132.20296658230802</v>
      </c>
      <c r="K19" s="309">
        <v>132.20296658230802</v>
      </c>
      <c r="L19" s="485">
        <v>111</v>
      </c>
      <c r="M19" s="485">
        <v>23</v>
      </c>
      <c r="N19" s="485">
        <v>80</v>
      </c>
      <c r="O19" s="485">
        <v>72</v>
      </c>
      <c r="P19" s="485">
        <v>80</v>
      </c>
      <c r="Q19" s="485">
        <v>72</v>
      </c>
      <c r="R19" s="485">
        <v>111</v>
      </c>
      <c r="S19" s="485">
        <v>111</v>
      </c>
      <c r="T19" s="485">
        <v>65</v>
      </c>
      <c r="U19" s="636">
        <v>0</v>
      </c>
      <c r="V19" s="636">
        <v>0</v>
      </c>
      <c r="W19" s="636">
        <v>0</v>
      </c>
      <c r="X19" s="636">
        <v>0</v>
      </c>
      <c r="Y19" s="475">
        <v>0</v>
      </c>
      <c r="Z19" s="522">
        <v>92</v>
      </c>
      <c r="AA19" s="522">
        <v>92</v>
      </c>
      <c r="AB19" s="522">
        <v>92</v>
      </c>
      <c r="AC19" s="522">
        <v>92</v>
      </c>
      <c r="AD19" s="473">
        <v>0</v>
      </c>
      <c r="AE19" s="473">
        <v>0</v>
      </c>
      <c r="AF19" s="473">
        <v>0</v>
      </c>
      <c r="AG19" s="473">
        <v>0</v>
      </c>
      <c r="AH19" s="473">
        <v>0</v>
      </c>
      <c r="AI19" s="473">
        <v>0</v>
      </c>
      <c r="AJ19" s="473">
        <v>0</v>
      </c>
      <c r="AK19" s="473">
        <v>0</v>
      </c>
      <c r="AL19" s="473">
        <v>0</v>
      </c>
      <c r="AM19" s="473">
        <v>0</v>
      </c>
      <c r="AN19" s="458">
        <v>0</v>
      </c>
      <c r="AO19" s="458">
        <v>0</v>
      </c>
      <c r="AP19" s="458">
        <v>3</v>
      </c>
      <c r="AQ19" s="458">
        <v>0</v>
      </c>
      <c r="AR19" s="458">
        <v>0</v>
      </c>
      <c r="AS19" s="458">
        <v>0</v>
      </c>
      <c r="AT19" s="458">
        <v>0</v>
      </c>
      <c r="AU19" s="458">
        <v>0</v>
      </c>
      <c r="AV19" s="458">
        <v>0</v>
      </c>
      <c r="AW19" s="458">
        <v>0</v>
      </c>
      <c r="AX19" s="473">
        <v>0</v>
      </c>
      <c r="AY19" s="473">
        <v>0</v>
      </c>
      <c r="AZ19" s="473">
        <v>0</v>
      </c>
      <c r="BA19" s="457">
        <v>0</v>
      </c>
      <c r="BB19" s="457">
        <v>0</v>
      </c>
      <c r="BC19" s="457">
        <v>0</v>
      </c>
      <c r="BD19" s="476">
        <v>0</v>
      </c>
      <c r="BE19" s="460">
        <v>0</v>
      </c>
      <c r="BF19" s="474">
        <v>120.48750000000001</v>
      </c>
      <c r="BG19" s="474">
        <v>0</v>
      </c>
      <c r="BH19" s="522">
        <v>92</v>
      </c>
      <c r="BI19" s="461">
        <v>0</v>
      </c>
      <c r="BJ19" s="474">
        <v>0</v>
      </c>
      <c r="BK19" s="474">
        <v>0</v>
      </c>
      <c r="BL19" s="474">
        <v>0</v>
      </c>
      <c r="BM19" s="474">
        <v>0</v>
      </c>
      <c r="BN19" s="474">
        <v>0</v>
      </c>
      <c r="BO19" s="474">
        <v>0</v>
      </c>
      <c r="BP19" s="474">
        <v>0</v>
      </c>
      <c r="BQ19" s="474">
        <v>0</v>
      </c>
      <c r="BR19" s="474">
        <v>0</v>
      </c>
      <c r="BS19" s="456">
        <v>0</v>
      </c>
      <c r="BT19" s="456">
        <v>0</v>
      </c>
      <c r="BU19" s="456">
        <v>0</v>
      </c>
      <c r="BV19" s="456">
        <v>0</v>
      </c>
      <c r="BW19" s="456">
        <v>0</v>
      </c>
      <c r="BX19" s="456">
        <v>0</v>
      </c>
      <c r="BY19" s="456">
        <v>0</v>
      </c>
      <c r="BZ19" s="456">
        <v>0</v>
      </c>
      <c r="CA19" s="456">
        <v>3</v>
      </c>
      <c r="CB19" s="474">
        <v>0</v>
      </c>
      <c r="CC19" s="474">
        <v>0</v>
      </c>
      <c r="CD19" s="474">
        <v>0</v>
      </c>
      <c r="CE19" s="474">
        <v>0</v>
      </c>
      <c r="CF19" s="474">
        <v>0</v>
      </c>
      <c r="CG19" s="474">
        <v>0</v>
      </c>
      <c r="CH19" s="462">
        <v>543</v>
      </c>
      <c r="CI19" s="462">
        <v>0</v>
      </c>
      <c r="CJ19" s="462">
        <v>433</v>
      </c>
      <c r="CK19" s="462">
        <v>56</v>
      </c>
      <c r="CL19" s="462">
        <v>0</v>
      </c>
      <c r="CM19" s="462">
        <v>56</v>
      </c>
      <c r="CN19" s="474">
        <v>0</v>
      </c>
      <c r="CO19" s="474">
        <v>0</v>
      </c>
      <c r="CP19" s="474">
        <v>0</v>
      </c>
      <c r="CQ19" s="474">
        <v>0</v>
      </c>
      <c r="CR19" s="474">
        <v>0</v>
      </c>
      <c r="CS19" s="464">
        <v>0</v>
      </c>
      <c r="CT19" s="464">
        <v>0</v>
      </c>
      <c r="CU19" s="464">
        <v>0</v>
      </c>
      <c r="CV19" s="464">
        <v>0</v>
      </c>
      <c r="CW19" s="464">
        <v>0</v>
      </c>
      <c r="CX19" s="475">
        <v>0</v>
      </c>
      <c r="CY19" s="475">
        <v>0</v>
      </c>
      <c r="CZ19" s="475">
        <v>0</v>
      </c>
      <c r="DA19" s="457">
        <v>45</v>
      </c>
      <c r="DB19" s="457">
        <v>0</v>
      </c>
      <c r="DC19" s="457">
        <v>0</v>
      </c>
      <c r="DD19" s="477">
        <v>0</v>
      </c>
      <c r="DE19" s="474">
        <v>0</v>
      </c>
      <c r="DF19" s="474">
        <v>0</v>
      </c>
      <c r="DG19" s="474">
        <v>0</v>
      </c>
      <c r="DH19" s="474">
        <v>0</v>
      </c>
      <c r="DI19" s="474">
        <v>0</v>
      </c>
      <c r="DJ19" s="474">
        <v>0</v>
      </c>
      <c r="DK19" s="474">
        <v>0</v>
      </c>
      <c r="DL19" s="474">
        <v>0</v>
      </c>
      <c r="DM19" s="474">
        <v>0</v>
      </c>
      <c r="DN19" s="474">
        <v>0</v>
      </c>
      <c r="DO19" s="474">
        <v>0</v>
      </c>
      <c r="DP19" s="474">
        <v>0</v>
      </c>
      <c r="DQ19" s="474">
        <v>0</v>
      </c>
      <c r="DR19" s="474">
        <v>0</v>
      </c>
      <c r="DS19" s="475">
        <v>0</v>
      </c>
      <c r="DT19" s="474">
        <v>0</v>
      </c>
      <c r="DU19" s="474">
        <v>0</v>
      </c>
      <c r="DV19" s="474">
        <v>0</v>
      </c>
      <c r="DW19" s="474">
        <v>0</v>
      </c>
      <c r="DX19" s="474">
        <v>0</v>
      </c>
      <c r="DY19" s="475">
        <v>0</v>
      </c>
      <c r="DZ19" s="281">
        <v>35</v>
      </c>
      <c r="EA19" s="281">
        <v>9</v>
      </c>
      <c r="EB19" s="281">
        <v>0</v>
      </c>
      <c r="EC19" s="281">
        <v>0</v>
      </c>
      <c r="ED19" s="281">
        <v>729</v>
      </c>
      <c r="EE19" s="467">
        <v>33</v>
      </c>
      <c r="EF19" s="467">
        <v>119</v>
      </c>
      <c r="EG19" s="467">
        <v>698</v>
      </c>
      <c r="EH19" s="467">
        <v>35</v>
      </c>
      <c r="EI19" s="467">
        <v>162</v>
      </c>
      <c r="EJ19" s="467">
        <v>34</v>
      </c>
      <c r="EK19" s="467">
        <v>15</v>
      </c>
      <c r="EL19" s="281">
        <v>0</v>
      </c>
      <c r="EM19" s="281">
        <v>73</v>
      </c>
      <c r="EN19" s="281">
        <v>2</v>
      </c>
      <c r="EO19" s="281">
        <v>9</v>
      </c>
      <c r="EP19" s="281">
        <v>53</v>
      </c>
      <c r="EQ19" s="281">
        <v>1</v>
      </c>
      <c r="ER19" s="281">
        <v>8</v>
      </c>
      <c r="ES19" s="281">
        <v>0</v>
      </c>
      <c r="ET19" s="281">
        <v>1</v>
      </c>
      <c r="EU19" s="281">
        <v>1</v>
      </c>
      <c r="EV19" s="457">
        <v>1</v>
      </c>
      <c r="EW19" s="457">
        <v>1</v>
      </c>
      <c r="EX19" s="457">
        <v>1</v>
      </c>
      <c r="EY19" s="457">
        <v>1</v>
      </c>
      <c r="EZ19" s="457">
        <v>1</v>
      </c>
      <c r="FA19" s="457">
        <v>1</v>
      </c>
      <c r="FB19" s="457">
        <v>1</v>
      </c>
      <c r="FC19" s="457">
        <v>1</v>
      </c>
      <c r="FD19" s="457">
        <v>1</v>
      </c>
      <c r="FE19" s="457">
        <v>1</v>
      </c>
      <c r="FF19" s="457">
        <v>1</v>
      </c>
      <c r="FG19" s="457">
        <v>1</v>
      </c>
      <c r="FH19" s="475">
        <v>1</v>
      </c>
      <c r="FI19" s="475">
        <v>1</v>
      </c>
      <c r="FJ19" s="475">
        <v>1</v>
      </c>
      <c r="FK19" s="457">
        <v>1</v>
      </c>
      <c r="FL19" s="455">
        <v>1</v>
      </c>
      <c r="FM19" s="475">
        <v>1</v>
      </c>
      <c r="FN19" s="457">
        <v>1</v>
      </c>
      <c r="FO19" s="457">
        <v>1</v>
      </c>
      <c r="FP19" s="457">
        <v>1</v>
      </c>
      <c r="FQ19" s="457">
        <v>0</v>
      </c>
      <c r="FR19" s="457">
        <v>0</v>
      </c>
      <c r="FS19" s="457">
        <v>1</v>
      </c>
      <c r="FT19" s="478">
        <v>0</v>
      </c>
      <c r="FU19" s="478">
        <v>0</v>
      </c>
      <c r="FV19" s="478">
        <v>0</v>
      </c>
      <c r="FW19" s="478">
        <v>0</v>
      </c>
      <c r="FX19" s="479">
        <v>0</v>
      </c>
      <c r="FY19" s="483">
        <v>0</v>
      </c>
      <c r="FZ19" s="379">
        <v>0</v>
      </c>
      <c r="GA19" s="379">
        <v>0</v>
      </c>
      <c r="GB19" s="379">
        <v>0</v>
      </c>
      <c r="GC19" s="377">
        <v>100</v>
      </c>
      <c r="GD19" s="377">
        <v>57</v>
      </c>
      <c r="GE19" s="377">
        <v>0</v>
      </c>
      <c r="GF19" s="480">
        <v>0</v>
      </c>
      <c r="GG19" s="480">
        <v>0</v>
      </c>
      <c r="GH19" s="480">
        <v>0</v>
      </c>
      <c r="GI19" s="480">
        <v>0</v>
      </c>
      <c r="GJ19" s="480">
        <v>0</v>
      </c>
      <c r="GK19" s="480">
        <v>0</v>
      </c>
      <c r="GL19" s="73"/>
    </row>
    <row r="20" spans="1:194" ht="18">
      <c r="A20" s="472">
        <v>14</v>
      </c>
      <c r="B20" s="453" t="s">
        <v>687</v>
      </c>
      <c r="C20" s="309">
        <v>321</v>
      </c>
      <c r="D20" s="309">
        <v>321</v>
      </c>
      <c r="E20" s="309">
        <v>321</v>
      </c>
      <c r="F20" s="309">
        <v>321</v>
      </c>
      <c r="G20" s="309">
        <v>321</v>
      </c>
      <c r="H20" s="309">
        <v>321</v>
      </c>
      <c r="I20" s="309">
        <v>321</v>
      </c>
      <c r="J20" s="309">
        <v>321</v>
      </c>
      <c r="K20" s="309">
        <v>321</v>
      </c>
      <c r="L20" s="485">
        <v>225</v>
      </c>
      <c r="M20" s="485">
        <v>9</v>
      </c>
      <c r="N20" s="485">
        <v>164</v>
      </c>
      <c r="O20" s="485">
        <v>133</v>
      </c>
      <c r="P20" s="485">
        <v>160</v>
      </c>
      <c r="Q20" s="485">
        <v>133</v>
      </c>
      <c r="R20" s="485">
        <v>225</v>
      </c>
      <c r="S20" s="485">
        <v>225</v>
      </c>
      <c r="T20" s="485">
        <v>75</v>
      </c>
      <c r="U20" s="636">
        <v>306</v>
      </c>
      <c r="V20" s="636">
        <v>306</v>
      </c>
      <c r="W20" s="636">
        <v>306</v>
      </c>
      <c r="X20" s="636">
        <v>306</v>
      </c>
      <c r="Y20" s="475"/>
      <c r="Z20" s="522">
        <v>187</v>
      </c>
      <c r="AA20" s="522">
        <v>187</v>
      </c>
      <c r="AB20" s="522">
        <v>187</v>
      </c>
      <c r="AC20" s="522">
        <v>187</v>
      </c>
      <c r="AD20" s="473">
        <v>0</v>
      </c>
      <c r="AE20" s="473">
        <v>0</v>
      </c>
      <c r="AF20" s="473">
        <v>2</v>
      </c>
      <c r="AG20" s="473">
        <v>0</v>
      </c>
      <c r="AH20" s="473">
        <v>0</v>
      </c>
      <c r="AI20" s="473">
        <v>0</v>
      </c>
      <c r="AJ20" s="473">
        <v>0</v>
      </c>
      <c r="AK20" s="473">
        <v>0</v>
      </c>
      <c r="AL20" s="473">
        <v>0</v>
      </c>
      <c r="AM20" s="473">
        <v>0</v>
      </c>
      <c r="AN20" s="458">
        <v>0</v>
      </c>
      <c r="AO20" s="458">
        <v>0</v>
      </c>
      <c r="AP20" s="458">
        <v>13</v>
      </c>
      <c r="AQ20" s="458">
        <v>0</v>
      </c>
      <c r="AR20" s="458">
        <v>0</v>
      </c>
      <c r="AS20" s="458">
        <v>0</v>
      </c>
      <c r="AT20" s="458">
        <v>0</v>
      </c>
      <c r="AU20" s="458">
        <v>0</v>
      </c>
      <c r="AV20" s="458">
        <v>0</v>
      </c>
      <c r="AW20" s="458">
        <v>0</v>
      </c>
      <c r="AX20" s="473">
        <v>0</v>
      </c>
      <c r="AY20" s="473">
        <v>0</v>
      </c>
      <c r="AZ20" s="473">
        <v>0</v>
      </c>
      <c r="BA20" s="457">
        <v>0</v>
      </c>
      <c r="BB20" s="457">
        <v>0</v>
      </c>
      <c r="BC20" s="457">
        <v>0</v>
      </c>
      <c r="BD20" s="476">
        <v>0</v>
      </c>
      <c r="BE20" s="460">
        <v>0</v>
      </c>
      <c r="BF20" s="474">
        <v>292</v>
      </c>
      <c r="BG20" s="474">
        <v>0</v>
      </c>
      <c r="BH20" s="522">
        <v>187</v>
      </c>
      <c r="BI20" s="461">
        <v>0</v>
      </c>
      <c r="BJ20" s="474" t="s">
        <v>873</v>
      </c>
      <c r="BK20" s="474">
        <v>0</v>
      </c>
      <c r="BL20" s="474">
        <v>0</v>
      </c>
      <c r="BM20" s="474">
        <v>0</v>
      </c>
      <c r="BN20" s="474">
        <v>0</v>
      </c>
      <c r="BO20" s="474">
        <v>0</v>
      </c>
      <c r="BP20" s="474">
        <v>0</v>
      </c>
      <c r="BQ20" s="474">
        <v>0</v>
      </c>
      <c r="BR20" s="474">
        <v>292</v>
      </c>
      <c r="BS20" s="456">
        <v>0</v>
      </c>
      <c r="BT20" s="456">
        <v>0</v>
      </c>
      <c r="BU20" s="456">
        <v>0</v>
      </c>
      <c r="BV20" s="456">
        <v>0</v>
      </c>
      <c r="BW20" s="456">
        <v>0</v>
      </c>
      <c r="BX20" s="456">
        <v>0</v>
      </c>
      <c r="BY20" s="456">
        <v>0</v>
      </c>
      <c r="BZ20" s="456">
        <v>0</v>
      </c>
      <c r="CA20" s="456">
        <v>177</v>
      </c>
      <c r="CB20" s="474">
        <v>1388</v>
      </c>
      <c r="CC20" s="474">
        <v>0</v>
      </c>
      <c r="CD20" s="474">
        <v>651</v>
      </c>
      <c r="CE20" s="474"/>
      <c r="CF20" s="474">
        <v>1116</v>
      </c>
      <c r="CG20" s="474"/>
      <c r="CH20" s="462">
        <v>1130</v>
      </c>
      <c r="CI20" s="462">
        <v>0</v>
      </c>
      <c r="CJ20" s="462">
        <v>455</v>
      </c>
      <c r="CK20" s="462">
        <v>100</v>
      </c>
      <c r="CL20" s="462">
        <v>1260</v>
      </c>
      <c r="CM20" s="462">
        <v>100</v>
      </c>
      <c r="CN20" s="474"/>
      <c r="CO20" s="474"/>
      <c r="CP20" s="474"/>
      <c r="CQ20" s="474"/>
      <c r="CR20" s="474"/>
      <c r="CS20" s="464">
        <v>0</v>
      </c>
      <c r="CT20" s="464">
        <v>0</v>
      </c>
      <c r="CU20" s="464">
        <v>0</v>
      </c>
      <c r="CV20" s="464">
        <v>0</v>
      </c>
      <c r="CW20" s="464">
        <v>0</v>
      </c>
      <c r="CX20" s="475"/>
      <c r="CY20" s="475"/>
      <c r="CZ20" s="475"/>
      <c r="DA20" s="457">
        <v>41</v>
      </c>
      <c r="DB20" s="457">
        <v>0</v>
      </c>
      <c r="DC20" s="457">
        <v>0</v>
      </c>
      <c r="DD20" s="477"/>
      <c r="DE20" s="474"/>
      <c r="DF20" s="474"/>
      <c r="DG20" s="474"/>
      <c r="DH20" s="474"/>
      <c r="DI20" s="474"/>
      <c r="DJ20" s="474"/>
      <c r="DK20" s="474"/>
      <c r="DL20" s="474"/>
      <c r="DM20" s="474"/>
      <c r="DN20" s="474"/>
      <c r="DO20" s="474"/>
      <c r="DP20" s="474"/>
      <c r="DQ20" s="474"/>
      <c r="DR20" s="474"/>
      <c r="DS20" s="475"/>
      <c r="DT20" s="474"/>
      <c r="DU20" s="474"/>
      <c r="DV20" s="474"/>
      <c r="DW20" s="474"/>
      <c r="DX20" s="474"/>
      <c r="DY20" s="475"/>
      <c r="DZ20" s="281">
        <v>0</v>
      </c>
      <c r="EA20" s="281">
        <v>0</v>
      </c>
      <c r="EB20" s="281">
        <v>0</v>
      </c>
      <c r="EC20" s="281">
        <v>0</v>
      </c>
      <c r="ED20" s="281">
        <v>1916</v>
      </c>
      <c r="EE20" s="467">
        <v>24</v>
      </c>
      <c r="EF20" s="467">
        <v>77</v>
      </c>
      <c r="EG20" s="467">
        <v>1632</v>
      </c>
      <c r="EH20" s="467">
        <v>5</v>
      </c>
      <c r="EI20" s="467">
        <v>167</v>
      </c>
      <c r="EJ20" s="467">
        <v>0</v>
      </c>
      <c r="EK20" s="467">
        <v>0</v>
      </c>
      <c r="EL20" s="281">
        <v>0</v>
      </c>
      <c r="EM20" s="281">
        <v>177</v>
      </c>
      <c r="EN20" s="281">
        <v>0</v>
      </c>
      <c r="EO20" s="281">
        <v>0</v>
      </c>
      <c r="EP20" s="281">
        <v>153</v>
      </c>
      <c r="EQ20" s="281">
        <v>0</v>
      </c>
      <c r="ER20" s="281">
        <v>30</v>
      </c>
      <c r="ES20" s="281">
        <v>0</v>
      </c>
      <c r="ET20" s="281">
        <v>0</v>
      </c>
      <c r="EU20" s="281">
        <v>0</v>
      </c>
      <c r="EV20" s="457">
        <v>1</v>
      </c>
      <c r="EW20" s="457">
        <v>1</v>
      </c>
      <c r="EX20" s="457">
        <v>1</v>
      </c>
      <c r="EY20" s="457">
        <v>1</v>
      </c>
      <c r="EZ20" s="457">
        <v>1</v>
      </c>
      <c r="FA20" s="457">
        <v>1</v>
      </c>
      <c r="FB20" s="457">
        <v>1</v>
      </c>
      <c r="FC20" s="457">
        <v>1</v>
      </c>
      <c r="FD20" s="457">
        <v>1</v>
      </c>
      <c r="FE20" s="457">
        <v>1</v>
      </c>
      <c r="FF20" s="457">
        <v>1</v>
      </c>
      <c r="FG20" s="457">
        <v>1</v>
      </c>
      <c r="FH20" s="475">
        <v>1</v>
      </c>
      <c r="FI20" s="475">
        <v>1</v>
      </c>
      <c r="FJ20" s="475">
        <v>1</v>
      </c>
      <c r="FK20" s="457">
        <v>1</v>
      </c>
      <c r="FL20" s="455">
        <v>1</v>
      </c>
      <c r="FM20" s="475">
        <v>1</v>
      </c>
      <c r="FN20" s="457">
        <v>1</v>
      </c>
      <c r="FO20" s="457">
        <v>1</v>
      </c>
      <c r="FP20" s="457">
        <v>1</v>
      </c>
      <c r="FQ20" s="457">
        <v>0</v>
      </c>
      <c r="FR20" s="457">
        <v>0</v>
      </c>
      <c r="FS20" s="457">
        <v>1</v>
      </c>
      <c r="FT20" s="478"/>
      <c r="FU20" s="478"/>
      <c r="FV20" s="478"/>
      <c r="FW20" s="478"/>
      <c r="FX20" s="487"/>
      <c r="FY20" s="487"/>
      <c r="FZ20" s="511">
        <v>17</v>
      </c>
      <c r="GA20" s="511">
        <v>4</v>
      </c>
      <c r="GB20" s="511">
        <v>5</v>
      </c>
      <c r="GC20" s="508">
        <v>392</v>
      </c>
      <c r="GD20" s="508">
        <v>348</v>
      </c>
      <c r="GE20" s="508">
        <v>692</v>
      </c>
      <c r="GF20" s="480"/>
      <c r="GG20" s="480"/>
      <c r="GH20" s="480"/>
      <c r="GI20" s="480">
        <v>5</v>
      </c>
      <c r="GJ20" s="480">
        <v>22</v>
      </c>
      <c r="GK20" s="480">
        <v>22</v>
      </c>
    </row>
    <row r="21" spans="1:194" ht="18">
      <c r="A21" s="472">
        <v>15</v>
      </c>
      <c r="B21" s="453" t="s">
        <v>688</v>
      </c>
      <c r="C21" s="309">
        <v>271.79176810014195</v>
      </c>
      <c r="D21" s="309">
        <v>271.79176810014195</v>
      </c>
      <c r="E21" s="309">
        <v>271.79176810014195</v>
      </c>
      <c r="F21" s="309">
        <v>271.79176810014195</v>
      </c>
      <c r="G21" s="309">
        <v>271.79176810014195</v>
      </c>
      <c r="H21" s="309">
        <v>271.79176810014195</v>
      </c>
      <c r="I21" s="309">
        <v>271.79176810014195</v>
      </c>
      <c r="J21" s="309">
        <v>271.79176810014195</v>
      </c>
      <c r="K21" s="309">
        <v>271.79176810014195</v>
      </c>
      <c r="L21" s="485">
        <v>314</v>
      </c>
      <c r="M21" s="485">
        <v>11</v>
      </c>
      <c r="N21" s="485">
        <v>180</v>
      </c>
      <c r="O21" s="485">
        <v>160</v>
      </c>
      <c r="P21" s="485">
        <v>180</v>
      </c>
      <c r="Q21" s="485">
        <v>160</v>
      </c>
      <c r="R21" s="485">
        <v>314</v>
      </c>
      <c r="S21" s="485">
        <v>314</v>
      </c>
      <c r="T21" s="485">
        <v>148</v>
      </c>
      <c r="U21" s="636">
        <v>22</v>
      </c>
      <c r="V21" s="636">
        <v>22</v>
      </c>
      <c r="W21" s="636">
        <v>7</v>
      </c>
      <c r="X21" s="636">
        <v>22</v>
      </c>
      <c r="Y21" s="475"/>
      <c r="Z21" s="522">
        <v>195</v>
      </c>
      <c r="AA21" s="522">
        <v>195</v>
      </c>
      <c r="AB21" s="522">
        <v>195</v>
      </c>
      <c r="AC21" s="522">
        <v>195</v>
      </c>
      <c r="AD21" s="473"/>
      <c r="AE21" s="473"/>
      <c r="AF21" s="473"/>
      <c r="AG21" s="473"/>
      <c r="AH21" s="473"/>
      <c r="AI21" s="473"/>
      <c r="AJ21" s="473"/>
      <c r="AK21" s="473"/>
      <c r="AL21" s="473"/>
      <c r="AM21" s="473"/>
      <c r="AN21" s="458">
        <v>0</v>
      </c>
      <c r="AO21" s="458">
        <v>0</v>
      </c>
      <c r="AP21" s="458">
        <v>1</v>
      </c>
      <c r="AQ21" s="458">
        <v>0</v>
      </c>
      <c r="AR21" s="458">
        <v>0</v>
      </c>
      <c r="AS21" s="458">
        <v>0</v>
      </c>
      <c r="AT21" s="458">
        <v>0</v>
      </c>
      <c r="AU21" s="458">
        <v>0</v>
      </c>
      <c r="AV21" s="458">
        <v>0</v>
      </c>
      <c r="AW21" s="458">
        <v>0</v>
      </c>
      <c r="AX21" s="473"/>
      <c r="AY21" s="473"/>
      <c r="AZ21" s="473"/>
      <c r="BA21" s="457">
        <v>0</v>
      </c>
      <c r="BB21" s="457">
        <v>0</v>
      </c>
      <c r="BC21" s="457">
        <v>0</v>
      </c>
      <c r="BD21" s="476"/>
      <c r="BE21" s="460">
        <v>0</v>
      </c>
      <c r="BF21" s="474">
        <v>247</v>
      </c>
      <c r="BG21" s="474"/>
      <c r="BH21" s="522">
        <v>195</v>
      </c>
      <c r="BI21" s="461">
        <v>0</v>
      </c>
      <c r="BJ21" s="474"/>
      <c r="BK21" s="474"/>
      <c r="BL21" s="474"/>
      <c r="BM21" s="474"/>
      <c r="BN21" s="474"/>
      <c r="BO21" s="474"/>
      <c r="BP21" s="474"/>
      <c r="BQ21" s="474"/>
      <c r="BR21" s="474"/>
      <c r="BS21" s="456">
        <v>1</v>
      </c>
      <c r="BT21" s="456">
        <v>0</v>
      </c>
      <c r="BU21" s="456">
        <v>0</v>
      </c>
      <c r="BV21" s="456">
        <v>0</v>
      </c>
      <c r="BW21" s="456">
        <v>0</v>
      </c>
      <c r="BX21" s="456">
        <v>0</v>
      </c>
      <c r="BY21" s="456">
        <v>0</v>
      </c>
      <c r="BZ21" s="456">
        <v>0</v>
      </c>
      <c r="CA21" s="456">
        <v>76</v>
      </c>
      <c r="CB21" s="474">
        <v>1175</v>
      </c>
      <c r="CC21" s="474"/>
      <c r="CD21" s="474"/>
      <c r="CE21" s="474"/>
      <c r="CF21" s="474"/>
      <c r="CG21" s="474"/>
      <c r="CH21" s="462">
        <v>985</v>
      </c>
      <c r="CI21" s="462">
        <v>0</v>
      </c>
      <c r="CJ21" s="462">
        <v>399</v>
      </c>
      <c r="CK21" s="462">
        <v>99</v>
      </c>
      <c r="CL21" s="462">
        <v>0</v>
      </c>
      <c r="CM21" s="462">
        <v>99</v>
      </c>
      <c r="CN21" s="474"/>
      <c r="CO21" s="474"/>
      <c r="CP21" s="474"/>
      <c r="CQ21" s="474"/>
      <c r="CR21" s="474"/>
      <c r="CS21" s="464">
        <v>0</v>
      </c>
      <c r="CT21" s="464">
        <v>0</v>
      </c>
      <c r="CU21" s="464">
        <v>0</v>
      </c>
      <c r="CV21" s="464">
        <v>0</v>
      </c>
      <c r="CW21" s="464">
        <v>0</v>
      </c>
      <c r="CX21" s="475"/>
      <c r="CY21" s="475"/>
      <c r="CZ21" s="475"/>
      <c r="DA21" s="457">
        <v>65</v>
      </c>
      <c r="DB21" s="457">
        <v>0</v>
      </c>
      <c r="DC21" s="457">
        <v>0</v>
      </c>
      <c r="DD21" s="477"/>
      <c r="DE21" s="474"/>
      <c r="DF21" s="474"/>
      <c r="DG21" s="474"/>
      <c r="DH21" s="474"/>
      <c r="DI21" s="474"/>
      <c r="DJ21" s="474"/>
      <c r="DK21" s="474"/>
      <c r="DL21" s="474"/>
      <c r="DM21" s="474"/>
      <c r="DN21" s="474"/>
      <c r="DO21" s="474"/>
      <c r="DP21" s="474"/>
      <c r="DQ21" s="474"/>
      <c r="DR21" s="474"/>
      <c r="DS21" s="475"/>
      <c r="DT21" s="474"/>
      <c r="DU21" s="474"/>
      <c r="DV21" s="474"/>
      <c r="DW21" s="474"/>
      <c r="DX21" s="474"/>
      <c r="DY21" s="475"/>
      <c r="DZ21" s="281">
        <v>20</v>
      </c>
      <c r="EA21" s="281">
        <v>0</v>
      </c>
      <c r="EB21" s="281">
        <v>0</v>
      </c>
      <c r="EC21" s="281">
        <v>0</v>
      </c>
      <c r="ED21" s="281">
        <v>876</v>
      </c>
      <c r="EE21" s="467">
        <v>53</v>
      </c>
      <c r="EF21" s="467">
        <v>45</v>
      </c>
      <c r="EG21" s="467">
        <v>672</v>
      </c>
      <c r="EH21" s="467">
        <v>6</v>
      </c>
      <c r="EI21" s="467">
        <v>58</v>
      </c>
      <c r="EJ21" s="467">
        <v>0</v>
      </c>
      <c r="EK21" s="467">
        <v>0</v>
      </c>
      <c r="EL21" s="281">
        <v>0</v>
      </c>
      <c r="EM21" s="281">
        <v>182</v>
      </c>
      <c r="EN21" s="281">
        <v>3</v>
      </c>
      <c r="EO21" s="281">
        <v>5</v>
      </c>
      <c r="EP21" s="281">
        <v>172</v>
      </c>
      <c r="EQ21" s="281">
        <v>0</v>
      </c>
      <c r="ER21" s="281">
        <v>4</v>
      </c>
      <c r="ES21" s="281">
        <v>0</v>
      </c>
      <c r="ET21" s="281">
        <v>0</v>
      </c>
      <c r="EU21" s="281">
        <v>0</v>
      </c>
      <c r="EV21" s="457">
        <v>1</v>
      </c>
      <c r="EW21" s="457">
        <v>1</v>
      </c>
      <c r="EX21" s="457">
        <v>1</v>
      </c>
      <c r="EY21" s="457">
        <v>1</v>
      </c>
      <c r="EZ21" s="457">
        <v>1</v>
      </c>
      <c r="FA21" s="457">
        <v>1</v>
      </c>
      <c r="FB21" s="457">
        <v>1</v>
      </c>
      <c r="FC21" s="457">
        <v>1</v>
      </c>
      <c r="FD21" s="457">
        <v>1</v>
      </c>
      <c r="FE21" s="457">
        <v>1</v>
      </c>
      <c r="FF21" s="457">
        <v>1</v>
      </c>
      <c r="FG21" s="457">
        <v>1</v>
      </c>
      <c r="FH21" s="475">
        <v>1</v>
      </c>
      <c r="FI21" s="475">
        <v>1</v>
      </c>
      <c r="FJ21" s="475">
        <v>1</v>
      </c>
      <c r="FK21" s="457">
        <v>1</v>
      </c>
      <c r="FL21" s="455">
        <v>1</v>
      </c>
      <c r="FM21" s="475">
        <v>1</v>
      </c>
      <c r="FN21" s="457">
        <v>1</v>
      </c>
      <c r="FO21" s="457">
        <v>1</v>
      </c>
      <c r="FP21" s="457">
        <v>1</v>
      </c>
      <c r="FQ21" s="457">
        <v>0</v>
      </c>
      <c r="FR21" s="457">
        <v>0</v>
      </c>
      <c r="FS21" s="457">
        <v>1</v>
      </c>
      <c r="FT21" s="478"/>
      <c r="FU21" s="478"/>
      <c r="FV21" s="478"/>
      <c r="FW21" s="478"/>
      <c r="FX21" s="479"/>
      <c r="FY21" s="479"/>
      <c r="FZ21" s="521">
        <v>15</v>
      </c>
      <c r="GA21" s="521">
        <v>5</v>
      </c>
      <c r="GB21" s="521">
        <v>2</v>
      </c>
      <c r="GC21" s="509">
        <v>251</v>
      </c>
      <c r="GD21" s="509">
        <v>224</v>
      </c>
      <c r="GE21" s="509">
        <v>218</v>
      </c>
      <c r="GF21" s="480"/>
      <c r="GG21" s="480"/>
      <c r="GH21" s="480"/>
      <c r="GI21" s="480">
        <v>669</v>
      </c>
      <c r="GJ21" s="480">
        <v>0</v>
      </c>
      <c r="GK21" s="480">
        <v>0</v>
      </c>
    </row>
    <row r="22" spans="1:194" ht="18.600000000000001" thickBot="1">
      <c r="A22" s="488">
        <v>16</v>
      </c>
      <c r="B22" s="453" t="s">
        <v>689</v>
      </c>
      <c r="C22" s="309">
        <v>316.41809037297492</v>
      </c>
      <c r="D22" s="309">
        <v>316.41809037297492</v>
      </c>
      <c r="E22" s="309">
        <v>316.41809037297492</v>
      </c>
      <c r="F22" s="309">
        <v>316.41809037297492</v>
      </c>
      <c r="G22" s="309">
        <v>316.41809037297492</v>
      </c>
      <c r="H22" s="309">
        <v>316.41809037297492</v>
      </c>
      <c r="I22" s="309">
        <v>316.41809037297492</v>
      </c>
      <c r="J22" s="309">
        <v>316.41809037297492</v>
      </c>
      <c r="K22" s="309">
        <v>316.41809037297492</v>
      </c>
      <c r="L22" s="485">
        <v>348</v>
      </c>
      <c r="M22" s="485">
        <v>22</v>
      </c>
      <c r="N22" s="485">
        <v>120</v>
      </c>
      <c r="O22" s="485">
        <v>120</v>
      </c>
      <c r="P22" s="485">
        <v>120</v>
      </c>
      <c r="Q22" s="485">
        <v>120</v>
      </c>
      <c r="R22" s="485">
        <v>348</v>
      </c>
      <c r="S22" s="485">
        <v>348</v>
      </c>
      <c r="T22" s="485">
        <v>110</v>
      </c>
      <c r="U22" s="638">
        <v>356</v>
      </c>
      <c r="V22" s="638">
        <v>345</v>
      </c>
      <c r="W22" s="638">
        <v>345</v>
      </c>
      <c r="X22" s="638">
        <v>346</v>
      </c>
      <c r="Y22" s="490"/>
      <c r="Z22" s="522">
        <v>289</v>
      </c>
      <c r="AA22" s="522">
        <v>289</v>
      </c>
      <c r="AB22" s="522">
        <v>289</v>
      </c>
      <c r="AC22" s="522">
        <v>289</v>
      </c>
      <c r="AD22" s="491"/>
      <c r="AE22" s="491"/>
      <c r="AF22" s="491"/>
      <c r="AG22" s="491"/>
      <c r="AH22" s="491"/>
      <c r="AI22" s="491"/>
      <c r="AJ22" s="491"/>
      <c r="AK22" s="491"/>
      <c r="AL22" s="491"/>
      <c r="AM22" s="491"/>
      <c r="AN22" s="458">
        <v>0</v>
      </c>
      <c r="AO22" s="458">
        <v>0</v>
      </c>
      <c r="AP22" s="458">
        <v>21</v>
      </c>
      <c r="AQ22" s="458">
        <v>0</v>
      </c>
      <c r="AR22" s="458">
        <v>0</v>
      </c>
      <c r="AS22" s="458">
        <v>0</v>
      </c>
      <c r="AT22" s="458">
        <v>0</v>
      </c>
      <c r="AU22" s="458">
        <v>0</v>
      </c>
      <c r="AV22" s="458">
        <v>0</v>
      </c>
      <c r="AW22" s="458">
        <v>0</v>
      </c>
      <c r="AX22" s="473"/>
      <c r="AY22" s="473"/>
      <c r="AZ22" s="473"/>
      <c r="BA22" s="457">
        <v>0</v>
      </c>
      <c r="BB22" s="457">
        <v>0</v>
      </c>
      <c r="BC22" s="457">
        <v>0</v>
      </c>
      <c r="BD22" s="476"/>
      <c r="BE22" s="460">
        <v>0</v>
      </c>
      <c r="BF22" s="489">
        <v>353</v>
      </c>
      <c r="BG22" s="489">
        <v>328</v>
      </c>
      <c r="BH22" s="522">
        <v>289</v>
      </c>
      <c r="BI22" s="461">
        <v>0</v>
      </c>
      <c r="BJ22" s="489"/>
      <c r="BK22" s="489"/>
      <c r="BL22" s="489"/>
      <c r="BM22" s="489"/>
      <c r="BN22" s="489"/>
      <c r="BO22" s="474"/>
      <c r="BP22" s="474"/>
      <c r="BQ22" s="474"/>
      <c r="BR22" s="474"/>
      <c r="BS22" s="456">
        <v>3</v>
      </c>
      <c r="BT22" s="456">
        <v>1</v>
      </c>
      <c r="BU22" s="456">
        <v>0</v>
      </c>
      <c r="BV22" s="456">
        <v>0</v>
      </c>
      <c r="BW22" s="456">
        <v>0</v>
      </c>
      <c r="BX22" s="456">
        <v>0</v>
      </c>
      <c r="BY22" s="456">
        <v>0</v>
      </c>
      <c r="BZ22" s="456">
        <v>0</v>
      </c>
      <c r="CA22" s="456">
        <v>18</v>
      </c>
      <c r="CB22" s="489"/>
      <c r="CC22" s="489"/>
      <c r="CD22" s="489"/>
      <c r="CE22" s="489"/>
      <c r="CF22" s="489"/>
      <c r="CG22" s="489"/>
      <c r="CH22" s="462">
        <v>567</v>
      </c>
      <c r="CI22" s="462">
        <v>0</v>
      </c>
      <c r="CJ22" s="462">
        <v>421</v>
      </c>
      <c r="CK22" s="462">
        <v>84</v>
      </c>
      <c r="CL22" s="462">
        <v>32</v>
      </c>
      <c r="CM22" s="462">
        <v>84</v>
      </c>
      <c r="CN22" s="489"/>
      <c r="CO22" s="489"/>
      <c r="CP22" s="489"/>
      <c r="CQ22" s="489"/>
      <c r="CR22" s="489"/>
      <c r="CS22" s="464">
        <v>0</v>
      </c>
      <c r="CT22" s="464">
        <v>0</v>
      </c>
      <c r="CU22" s="464">
        <v>0</v>
      </c>
      <c r="CV22" s="464">
        <v>0</v>
      </c>
      <c r="CW22" s="464">
        <v>0</v>
      </c>
      <c r="CX22" s="492"/>
      <c r="CY22" s="480"/>
      <c r="CZ22" s="480"/>
      <c r="DA22" s="457">
        <v>98</v>
      </c>
      <c r="DB22" s="457">
        <v>0</v>
      </c>
      <c r="DC22" s="457">
        <v>0</v>
      </c>
      <c r="DD22" s="493"/>
      <c r="DE22" s="489"/>
      <c r="DF22" s="489"/>
      <c r="DG22" s="489"/>
      <c r="DH22" s="474"/>
      <c r="DI22" s="474"/>
      <c r="DJ22" s="474"/>
      <c r="DK22" s="474"/>
      <c r="DL22" s="474"/>
      <c r="DM22" s="474"/>
      <c r="DN22" s="474"/>
      <c r="DO22" s="474"/>
      <c r="DP22" s="474"/>
      <c r="DQ22" s="489"/>
      <c r="DR22" s="489"/>
      <c r="DS22" s="490"/>
      <c r="DT22" s="489"/>
      <c r="DU22" s="489"/>
      <c r="DV22" s="489"/>
      <c r="DW22" s="489"/>
      <c r="DX22" s="489"/>
      <c r="DY22" s="490"/>
      <c r="DZ22" s="281">
        <v>34</v>
      </c>
      <c r="EA22" s="281">
        <v>0</v>
      </c>
      <c r="EB22" s="281">
        <v>0</v>
      </c>
      <c r="EC22" s="281">
        <v>0</v>
      </c>
      <c r="ED22" s="281">
        <v>2137</v>
      </c>
      <c r="EE22" s="467">
        <v>34</v>
      </c>
      <c r="EF22" s="467">
        <v>56</v>
      </c>
      <c r="EG22" s="467">
        <v>1984</v>
      </c>
      <c r="EH22" s="467">
        <v>0</v>
      </c>
      <c r="EI22" s="467">
        <v>8</v>
      </c>
      <c r="EJ22" s="467">
        <v>0</v>
      </c>
      <c r="EK22" s="467">
        <v>0</v>
      </c>
      <c r="EL22" s="281">
        <v>0</v>
      </c>
      <c r="EM22" s="281">
        <v>240</v>
      </c>
      <c r="EN22" s="281">
        <v>7</v>
      </c>
      <c r="EO22" s="281">
        <v>12</v>
      </c>
      <c r="EP22" s="281">
        <v>240</v>
      </c>
      <c r="EQ22" s="281">
        <v>0</v>
      </c>
      <c r="ER22" s="281">
        <v>15</v>
      </c>
      <c r="ES22" s="281">
        <v>1</v>
      </c>
      <c r="ET22" s="281">
        <v>3</v>
      </c>
      <c r="EU22" s="281">
        <v>0</v>
      </c>
      <c r="EV22" s="457">
        <v>1</v>
      </c>
      <c r="EW22" s="457">
        <v>1</v>
      </c>
      <c r="EX22" s="457">
        <v>1</v>
      </c>
      <c r="EY22" s="457">
        <v>1</v>
      </c>
      <c r="EZ22" s="457">
        <v>1</v>
      </c>
      <c r="FA22" s="457">
        <v>1</v>
      </c>
      <c r="FB22" s="457">
        <v>1</v>
      </c>
      <c r="FC22" s="457">
        <v>1</v>
      </c>
      <c r="FD22" s="457">
        <v>1</v>
      </c>
      <c r="FE22" s="457">
        <v>1</v>
      </c>
      <c r="FF22" s="457">
        <v>1</v>
      </c>
      <c r="FG22" s="457">
        <v>1</v>
      </c>
      <c r="FH22" s="475">
        <v>1</v>
      </c>
      <c r="FI22" s="475">
        <v>1</v>
      </c>
      <c r="FJ22" s="475">
        <v>1</v>
      </c>
      <c r="FK22" s="475">
        <v>1</v>
      </c>
      <c r="FL22" s="455">
        <v>1</v>
      </c>
      <c r="FM22" s="475">
        <v>0</v>
      </c>
      <c r="FN22" s="457">
        <v>0</v>
      </c>
      <c r="FO22" s="457">
        <v>0</v>
      </c>
      <c r="FP22" s="457">
        <v>0</v>
      </c>
      <c r="FQ22" s="457">
        <v>0</v>
      </c>
      <c r="FR22" s="457">
        <v>0</v>
      </c>
      <c r="FS22" s="457">
        <v>1</v>
      </c>
      <c r="FT22" s="486"/>
      <c r="FU22" s="486"/>
      <c r="FV22" s="486"/>
      <c r="FW22" s="494"/>
      <c r="FX22" s="486"/>
      <c r="FY22" s="486"/>
      <c r="FZ22" s="519">
        <v>12</v>
      </c>
      <c r="GA22" s="519">
        <v>4</v>
      </c>
      <c r="GB22" s="519">
        <v>1</v>
      </c>
      <c r="GC22" s="518">
        <v>185</v>
      </c>
      <c r="GD22" s="518">
        <v>65</v>
      </c>
      <c r="GE22" s="518">
        <v>36</v>
      </c>
      <c r="GF22" s="492"/>
      <c r="GG22" s="492"/>
      <c r="GH22" s="492"/>
      <c r="GI22" s="480">
        <v>17</v>
      </c>
      <c r="GJ22" s="480">
        <v>26</v>
      </c>
      <c r="GK22" s="480">
        <v>26</v>
      </c>
    </row>
    <row r="23" spans="1:194" ht="28.5" customHeight="1" thickBot="1">
      <c r="A23" s="1464" t="s">
        <v>349</v>
      </c>
      <c r="B23" s="1464"/>
      <c r="C23" s="495">
        <f>SUM(C7:C22)</f>
        <v>2422.4695992062507</v>
      </c>
      <c r="D23" s="495">
        <f t="shared" ref="D23:N23" si="0">SUM(D7:D22)</f>
        <v>2422.4695992062507</v>
      </c>
      <c r="E23" s="495">
        <f t="shared" si="0"/>
        <v>2422.4695992062507</v>
      </c>
      <c r="F23" s="495">
        <f t="shared" si="0"/>
        <v>2422.4695992062507</v>
      </c>
      <c r="G23" s="495">
        <f t="shared" si="0"/>
        <v>2422.4695992062507</v>
      </c>
      <c r="H23" s="495">
        <f t="shared" si="0"/>
        <v>2422.4695992062507</v>
      </c>
      <c r="I23" s="495">
        <f t="shared" si="0"/>
        <v>2422.4695992062507</v>
      </c>
      <c r="J23" s="495">
        <f t="shared" si="0"/>
        <v>2422.4695992062507</v>
      </c>
      <c r="K23" s="495">
        <f t="shared" si="0"/>
        <v>2422.4695992062507</v>
      </c>
      <c r="L23" s="51">
        <f>SUM(L7:L22)</f>
        <v>2403</v>
      </c>
      <c r="M23" s="477">
        <f t="shared" si="0"/>
        <v>395</v>
      </c>
      <c r="N23" s="477">
        <f t="shared" si="0"/>
        <v>1572</v>
      </c>
      <c r="O23" s="477">
        <f>SUM(O7:O22)</f>
        <v>1416</v>
      </c>
      <c r="P23" s="477">
        <f t="shared" ref="P23:Q23" si="1">SUM(P7:P22)</f>
        <v>1559</v>
      </c>
      <c r="Q23" s="477">
        <f t="shared" si="1"/>
        <v>1416</v>
      </c>
      <c r="R23" s="51">
        <f>SUM(R7:R22)</f>
        <v>2403</v>
      </c>
      <c r="S23" s="51">
        <f>SUM(S7:S22)</f>
        <v>2403</v>
      </c>
      <c r="T23" s="523">
        <f>SUM(T7:T22)</f>
        <v>1243</v>
      </c>
      <c r="U23" s="639">
        <f t="shared" ref="U23" si="2">SUM(U7:U22)</f>
        <v>1346</v>
      </c>
      <c r="V23" s="639">
        <f t="shared" ref="V23" si="3">SUM(V7:V22)</f>
        <v>1335</v>
      </c>
      <c r="W23" s="639">
        <f t="shared" ref="W23" si="4">SUM(W7:W22)</f>
        <v>1317</v>
      </c>
      <c r="X23" s="639">
        <f t="shared" ref="X23" si="5">SUM(X7:X22)</f>
        <v>1336</v>
      </c>
      <c r="Y23" s="495">
        <f t="shared" ref="Y23" si="6">SUM(Y7:Y22)</f>
        <v>78</v>
      </c>
      <c r="Z23" s="55">
        <f t="shared" ref="Z23:AC23" si="7">SUM(Z7:Z22)</f>
        <v>1873</v>
      </c>
      <c r="AA23" s="55">
        <f t="shared" si="7"/>
        <v>1873</v>
      </c>
      <c r="AB23" s="55">
        <f t="shared" si="7"/>
        <v>1873</v>
      </c>
      <c r="AC23" s="55">
        <f t="shared" si="7"/>
        <v>1873</v>
      </c>
      <c r="AD23" s="495">
        <f t="shared" ref="AD23" si="8">SUM(AD7:AD22)</f>
        <v>277</v>
      </c>
      <c r="AE23" s="495">
        <f t="shared" ref="AE23" si="9">SUM(AE7:AE22)</f>
        <v>278</v>
      </c>
      <c r="AF23" s="495">
        <f t="shared" ref="AF23" si="10">SUM(AF7:AF22)</f>
        <v>286</v>
      </c>
      <c r="AG23" s="495">
        <f t="shared" ref="AG23" si="11">SUM(AG7:AG22)</f>
        <v>276</v>
      </c>
      <c r="AH23" s="495">
        <f t="shared" ref="AH23" si="12">SUM(AH7:AH22)</f>
        <v>276</v>
      </c>
      <c r="AI23" s="495">
        <f t="shared" ref="AI23" si="13">SUM(AI7:AI22)</f>
        <v>276</v>
      </c>
      <c r="AJ23" s="495">
        <f t="shared" ref="AJ23" si="14">SUM(AJ7:AJ22)</f>
        <v>276</v>
      </c>
      <c r="AK23" s="495">
        <f t="shared" ref="AK23" si="15">SUM(AK7:AK22)</f>
        <v>276</v>
      </c>
      <c r="AL23" s="495">
        <f t="shared" ref="AL23" si="16">SUM(AL7:AL22)</f>
        <v>276</v>
      </c>
      <c r="AM23" s="495">
        <f t="shared" ref="AM23" si="17">SUM(AM7:AM22)</f>
        <v>276</v>
      </c>
      <c r="AN23" s="495">
        <f t="shared" ref="AN23" si="18">SUM(AN7:AN22)</f>
        <v>35</v>
      </c>
      <c r="AO23" s="495">
        <f t="shared" ref="AO23:AP23" si="19">SUM(AO7:AO22)</f>
        <v>32</v>
      </c>
      <c r="AP23" s="496">
        <f t="shared" si="19"/>
        <v>119</v>
      </c>
      <c r="AQ23" s="495">
        <f t="shared" ref="AQ23" si="20">SUM(AQ7:AQ22)</f>
        <v>1</v>
      </c>
      <c r="AR23" s="495">
        <f t="shared" ref="AR23" si="21">SUM(AR7:AR22)</f>
        <v>4</v>
      </c>
      <c r="AS23" s="495">
        <f t="shared" ref="AS23" si="22">SUM(AS7:AS22)</f>
        <v>0</v>
      </c>
      <c r="AT23" s="495">
        <f t="shared" ref="AT23" si="23">SUM(AT7:AT22)</f>
        <v>0</v>
      </c>
      <c r="AU23" s="495">
        <f t="shared" ref="AU23" si="24">SUM(AU7:AU22)</f>
        <v>0</v>
      </c>
      <c r="AV23" s="495">
        <f t="shared" ref="AV23" si="25">SUM(AV7:AV22)</f>
        <v>0</v>
      </c>
      <c r="AW23" s="495">
        <f t="shared" ref="AW23" si="26">SUM(AW7:AW22)</f>
        <v>0</v>
      </c>
      <c r="AX23" s="495">
        <f t="shared" ref="AX23" si="27">SUM(AX7:AX22)</f>
        <v>245</v>
      </c>
      <c r="AY23" s="495">
        <f t="shared" ref="AY23" si="28">SUM(AY7:AY22)</f>
        <v>245</v>
      </c>
      <c r="AZ23" s="495">
        <f t="shared" ref="AZ23" si="29">SUM(AZ7:AZ22)</f>
        <v>245</v>
      </c>
      <c r="BA23" s="495">
        <f t="shared" ref="BA23" si="30">SUM(BA7:BA22)</f>
        <v>0</v>
      </c>
      <c r="BB23" s="495">
        <f t="shared" ref="BB23" si="31">SUM(BB7:BB22)</f>
        <v>0</v>
      </c>
      <c r="BC23" s="495">
        <f t="shared" ref="BC23" si="32">SUM(BC7:BC22)</f>
        <v>0</v>
      </c>
      <c r="BD23" s="497">
        <f t="shared" ref="BD23" si="33">SUM(BD7:BD22)</f>
        <v>137</v>
      </c>
      <c r="BE23" s="495">
        <f t="shared" ref="BE23" si="34">SUM(BE7:BE22)</f>
        <v>1</v>
      </c>
      <c r="BF23" s="495">
        <v>2272.4875000000002</v>
      </c>
      <c r="BG23" s="498">
        <f t="shared" ref="BG23" si="35">SUM(BG7:BG22)</f>
        <v>411</v>
      </c>
      <c r="BH23" s="55">
        <f t="shared" ref="BH23" si="36">SUM(BH7:BH22)</f>
        <v>1873</v>
      </c>
      <c r="BI23" s="500">
        <f t="shared" ref="BI23" si="37">SUM(BI7:BI22)</f>
        <v>2</v>
      </c>
      <c r="BJ23" s="495">
        <f t="shared" ref="BJ23" si="38">SUM(BJ7:BJ22)</f>
        <v>63</v>
      </c>
      <c r="BK23" s="498">
        <f t="shared" ref="BK23" si="39">SUM(BK7:BK22)</f>
        <v>54</v>
      </c>
      <c r="BL23" s="498">
        <f t="shared" ref="BL23" si="40">SUM(BL7:BL22)</f>
        <v>54</v>
      </c>
      <c r="BM23" s="498">
        <f t="shared" ref="BM23" si="41">SUM(BM7:BM22)</f>
        <v>54</v>
      </c>
      <c r="BN23" s="498">
        <f t="shared" ref="BN23" si="42">SUM(BN7:BN22)</f>
        <v>54</v>
      </c>
      <c r="BO23" s="498">
        <f t="shared" ref="BO23" si="43">SUM(BO7:BO22)</f>
        <v>140</v>
      </c>
      <c r="BP23" s="495">
        <f t="shared" ref="BP23" si="44">SUM(BP7:BP22)</f>
        <v>140</v>
      </c>
      <c r="BQ23" s="495">
        <f t="shared" ref="BQ23" si="45">SUM(BQ7:BQ22)</f>
        <v>140</v>
      </c>
      <c r="BR23" s="498">
        <f t="shared" ref="BR23" si="46">SUM(BR7:BR22)</f>
        <v>640</v>
      </c>
      <c r="BS23" s="495">
        <f t="shared" ref="BS23" si="47">SUM(BS7:BS22)</f>
        <v>14</v>
      </c>
      <c r="BT23" s="495">
        <f t="shared" ref="BT23" si="48">SUM(BT7:BT22)</f>
        <v>1</v>
      </c>
      <c r="BU23" s="495">
        <f t="shared" ref="BU23" si="49">SUM(BU7:BU22)</f>
        <v>0</v>
      </c>
      <c r="BV23" s="495">
        <f t="shared" ref="BV23" si="50">SUM(BV7:BV22)</f>
        <v>0</v>
      </c>
      <c r="BW23" s="495">
        <f t="shared" ref="BW23" si="51">SUM(BW7:BW22)</f>
        <v>0</v>
      </c>
      <c r="BX23" s="495">
        <f t="shared" ref="BX23" si="52">SUM(BX7:BX22)</f>
        <v>0</v>
      </c>
      <c r="BY23" s="495">
        <f t="shared" ref="BY23" si="53">SUM(BY7:BY22)</f>
        <v>0</v>
      </c>
      <c r="BZ23" s="495">
        <f t="shared" ref="BZ23" si="54">SUM(BZ7:BZ22)</f>
        <v>0</v>
      </c>
      <c r="CA23" s="499">
        <f>SUM(CA7:CA22)</f>
        <v>437</v>
      </c>
      <c r="CB23" s="498">
        <f t="shared" ref="CB23" si="55">SUM(CB7:CB22)</f>
        <v>5451</v>
      </c>
      <c r="CC23" s="498">
        <f t="shared" ref="CC23" si="56">SUM(CC7:CC22)</f>
        <v>1068</v>
      </c>
      <c r="CD23" s="498">
        <f t="shared" ref="CD23" si="57">SUM(CD7:CD22)</f>
        <v>2339</v>
      </c>
      <c r="CE23" s="498">
        <f t="shared" ref="CE23" si="58">SUM(CE7:CE22)</f>
        <v>1317</v>
      </c>
      <c r="CF23" s="498">
        <f t="shared" ref="CF23" si="59">SUM(CF7:CF22)</f>
        <v>2067</v>
      </c>
      <c r="CG23" s="498">
        <f t="shared" ref="CG23" si="60">SUM(CG7:CG22)</f>
        <v>1230</v>
      </c>
      <c r="CH23" s="495">
        <f t="shared" ref="CH23" si="61">SUM(CH7:CH22)</f>
        <v>9691</v>
      </c>
      <c r="CI23" s="495">
        <f t="shared" ref="CI23" si="62">SUM(CI7:CI22)</f>
        <v>2</v>
      </c>
      <c r="CJ23" s="495">
        <f t="shared" ref="CJ23" si="63">SUM(CJ7:CJ22)</f>
        <v>6079</v>
      </c>
      <c r="CK23" s="495">
        <f t="shared" ref="CK23" si="64">SUM(CK7:CK22)</f>
        <v>992</v>
      </c>
      <c r="CL23" s="495">
        <f t="shared" ref="CL23" si="65">SUM(CL7:CL22)</f>
        <v>1719</v>
      </c>
      <c r="CM23" s="495">
        <f t="shared" ref="CM23" si="66">SUM(CM7:CM22)</f>
        <v>992</v>
      </c>
      <c r="CN23" s="495">
        <f t="shared" ref="CN23" si="67">SUM(CN7:CN22)</f>
        <v>2693</v>
      </c>
      <c r="CO23" s="495">
        <f t="shared" ref="CO23" si="68">SUM(CO7:CO22)</f>
        <v>1445</v>
      </c>
      <c r="CP23" s="495">
        <f t="shared" ref="CP23" si="69">SUM(CP7:CP22)</f>
        <v>1063</v>
      </c>
      <c r="CQ23" s="495">
        <f t="shared" ref="CQ23" si="70">SUM(CQ7:CQ22)</f>
        <v>449</v>
      </c>
      <c r="CR23" s="495">
        <f t="shared" ref="CR23" si="71">SUM(CR7:CR22)</f>
        <v>133</v>
      </c>
      <c r="CS23" s="498">
        <f>SUM(CS7:CS22)</f>
        <v>1232</v>
      </c>
      <c r="CT23" s="501">
        <f>SUM(CT7:CT22)</f>
        <v>559</v>
      </c>
      <c r="CU23" s="495">
        <f t="shared" ref="CU23" si="72">SUM(CU7:CU22)</f>
        <v>1137</v>
      </c>
      <c r="CV23" s="495">
        <f t="shared" ref="CV23" si="73">SUM(CV7:CV22)</f>
        <v>228</v>
      </c>
      <c r="CW23" s="495">
        <f t="shared" ref="CW23" si="74">SUM(CW7:CW22)</f>
        <v>133</v>
      </c>
      <c r="CX23" s="495">
        <f t="shared" ref="CX23" si="75">SUM(CX7:CX22)</f>
        <v>3</v>
      </c>
      <c r="CY23" s="495">
        <f t="shared" ref="CY23" si="76">SUM(CY7:CY22)</f>
        <v>0</v>
      </c>
      <c r="CZ23" s="495">
        <f t="shared" ref="CZ23" si="77">SUM(CZ7:CZ22)</f>
        <v>0</v>
      </c>
      <c r="DA23" s="495">
        <f t="shared" ref="DA23" si="78">SUM(DA7:DA22)</f>
        <v>785</v>
      </c>
      <c r="DB23" s="495">
        <f t="shared" ref="DB23" si="79">SUM(DB7:DB22)</f>
        <v>2</v>
      </c>
      <c r="DC23" s="495">
        <f t="shared" ref="DC23" si="80">SUM(DC7:DC22)</f>
        <v>12</v>
      </c>
      <c r="DD23" s="495">
        <f t="shared" ref="DD23" si="81">SUM(DD7:DD22)</f>
        <v>166</v>
      </c>
      <c r="DE23" s="495">
        <f t="shared" ref="DE23" si="82">SUM(DE7:DE22)</f>
        <v>0</v>
      </c>
      <c r="DF23" s="495">
        <f t="shared" ref="DF23" si="83">SUM(DF7:DF22)</f>
        <v>30</v>
      </c>
      <c r="DG23" s="495">
        <f t="shared" ref="DG23" si="84">SUM(DG7:DG22)</f>
        <v>23</v>
      </c>
      <c r="DH23" s="495">
        <f t="shared" ref="DH23" si="85">SUM(DH7:DH22)</f>
        <v>3567</v>
      </c>
      <c r="DI23" s="495">
        <f t="shared" ref="DI23" si="86">SUM(DI7:DI22)</f>
        <v>21</v>
      </c>
      <c r="DJ23" s="495">
        <f t="shared" ref="DJ23" si="87">SUM(DJ7:DJ22)</f>
        <v>104</v>
      </c>
      <c r="DK23" s="495">
        <f t="shared" ref="DK23" si="88">SUM(DK7:DK22)</f>
        <v>520</v>
      </c>
      <c r="DL23" s="495">
        <f t="shared" ref="DL23" si="89">SUM(DL7:DL22)</f>
        <v>29</v>
      </c>
      <c r="DM23" s="495">
        <f t="shared" ref="DM23" si="90">SUM(DM7:DM22)</f>
        <v>229</v>
      </c>
      <c r="DN23" s="495">
        <f t="shared" ref="DN23" si="91">SUM(DN7:DN22)</f>
        <v>32</v>
      </c>
      <c r="DO23" s="495">
        <f t="shared" ref="DO23" si="92">SUM(DO7:DO22)</f>
        <v>0</v>
      </c>
      <c r="DP23" s="495">
        <f t="shared" ref="DP23" si="93">SUM(DP7:DP22)</f>
        <v>0</v>
      </c>
      <c r="DQ23" s="495">
        <f t="shared" ref="DQ23" si="94">SUM(DQ7:DQ22)</f>
        <v>6</v>
      </c>
      <c r="DR23" s="495">
        <f t="shared" ref="DR23" si="95">SUM(DR7:DR22)</f>
        <v>0</v>
      </c>
      <c r="DS23" s="495">
        <f t="shared" ref="DS23" si="96">SUM(DS7:DS22)</f>
        <v>0</v>
      </c>
      <c r="DT23" s="495">
        <f t="shared" ref="DT23" si="97">SUM(DT7:DT22)</f>
        <v>6</v>
      </c>
      <c r="DU23" s="495">
        <f t="shared" ref="DU23" si="98">SUM(DU7:DU22)</f>
        <v>0</v>
      </c>
      <c r="DV23" s="495">
        <f t="shared" ref="DV23" si="99">SUM(DV7:DV22)</f>
        <v>0</v>
      </c>
      <c r="DW23" s="495">
        <f t="shared" ref="DW23" si="100">SUM(DW7:DW22)</f>
        <v>0</v>
      </c>
      <c r="DX23" s="495">
        <f t="shared" ref="DX23" si="101">SUM(DX7:DX22)</f>
        <v>0</v>
      </c>
      <c r="DY23" s="495">
        <f t="shared" ref="DY23" si="102">SUM(DY7:DY22)</f>
        <v>0</v>
      </c>
      <c r="DZ23" s="505">
        <f t="shared" ref="DZ23:ED23" si="103">SUM(DZ7:DZ22)</f>
        <v>1015</v>
      </c>
      <c r="EA23" s="505">
        <f t="shared" si="103"/>
        <v>24</v>
      </c>
      <c r="EB23" s="505">
        <f t="shared" si="103"/>
        <v>42</v>
      </c>
      <c r="EC23" s="505">
        <f t="shared" si="103"/>
        <v>27</v>
      </c>
      <c r="ED23" s="505">
        <f t="shared" si="103"/>
        <v>17156</v>
      </c>
      <c r="EE23" s="502">
        <f t="shared" ref="EE23:EU23" si="104">SUM(EE7:EE22)</f>
        <v>586</v>
      </c>
      <c r="EF23" s="505">
        <f t="shared" si="104"/>
        <v>1372</v>
      </c>
      <c r="EG23" s="505">
        <f t="shared" si="104"/>
        <v>8682</v>
      </c>
      <c r="EH23" s="505">
        <f t="shared" si="104"/>
        <v>334</v>
      </c>
      <c r="EI23" s="505">
        <f t="shared" si="104"/>
        <v>1624</v>
      </c>
      <c r="EJ23" s="505">
        <f t="shared" si="104"/>
        <v>273</v>
      </c>
      <c r="EK23" s="505">
        <f t="shared" si="104"/>
        <v>59</v>
      </c>
      <c r="EL23" s="505">
        <f t="shared" si="104"/>
        <v>2</v>
      </c>
      <c r="EM23" s="505">
        <f t="shared" si="104"/>
        <v>1710</v>
      </c>
      <c r="EN23" s="502">
        <f t="shared" si="104"/>
        <v>50</v>
      </c>
      <c r="EO23" s="502">
        <f t="shared" si="104"/>
        <v>146</v>
      </c>
      <c r="EP23" s="502">
        <f t="shared" si="104"/>
        <v>1409</v>
      </c>
      <c r="EQ23" s="502">
        <f t="shared" si="104"/>
        <v>20</v>
      </c>
      <c r="ER23" s="502">
        <f t="shared" si="104"/>
        <v>136</v>
      </c>
      <c r="ES23" s="502">
        <f t="shared" si="104"/>
        <v>2</v>
      </c>
      <c r="ET23" s="502">
        <f t="shared" si="104"/>
        <v>5</v>
      </c>
      <c r="EU23" s="505">
        <f t="shared" si="104"/>
        <v>2</v>
      </c>
      <c r="EV23" s="495">
        <f>SUM(EV7:EV22)</f>
        <v>16</v>
      </c>
      <c r="EW23" s="495">
        <f t="shared" ref="EW23:FG23" si="105">SUM(EW7:EW22)</f>
        <v>16</v>
      </c>
      <c r="EX23" s="495">
        <f t="shared" si="105"/>
        <v>16</v>
      </c>
      <c r="EY23" s="495">
        <f t="shared" si="105"/>
        <v>16</v>
      </c>
      <c r="EZ23" s="495">
        <f t="shared" si="105"/>
        <v>16</v>
      </c>
      <c r="FA23" s="495">
        <f t="shared" si="105"/>
        <v>16</v>
      </c>
      <c r="FB23" s="495">
        <f t="shared" si="105"/>
        <v>16</v>
      </c>
      <c r="FC23" s="495">
        <f t="shared" si="105"/>
        <v>16</v>
      </c>
      <c r="FD23" s="495">
        <f t="shared" si="105"/>
        <v>16</v>
      </c>
      <c r="FE23" s="495">
        <f t="shared" si="105"/>
        <v>16</v>
      </c>
      <c r="FF23" s="495">
        <f t="shared" si="105"/>
        <v>16</v>
      </c>
      <c r="FG23" s="495">
        <f t="shared" si="105"/>
        <v>16</v>
      </c>
      <c r="FH23" s="495">
        <f t="shared" ref="FH23" si="106">SUM(FH7:FH22)</f>
        <v>16</v>
      </c>
      <c r="FI23" s="495">
        <f t="shared" ref="FI23" si="107">SUM(FI7:FI22)</f>
        <v>16</v>
      </c>
      <c r="FJ23" s="495">
        <f t="shared" ref="FJ23" si="108">SUM(FJ7:FJ22)</f>
        <v>16</v>
      </c>
      <c r="FK23" s="495">
        <f t="shared" ref="FK23" si="109">SUM(FK7:FK22)</f>
        <v>15</v>
      </c>
      <c r="FL23" s="495">
        <f t="shared" ref="FL23" si="110">SUM(FL7:FL22)</f>
        <v>16</v>
      </c>
      <c r="FM23" s="495">
        <f t="shared" ref="FM23" si="111">SUM(FM7:FM22)</f>
        <v>15</v>
      </c>
      <c r="FN23" s="495">
        <f t="shared" ref="FN23" si="112">SUM(FN7:FN22)</f>
        <v>14</v>
      </c>
      <c r="FO23" s="495">
        <f t="shared" ref="FO23" si="113">SUM(FO7:FO22)</f>
        <v>14</v>
      </c>
      <c r="FP23" s="495">
        <f t="shared" ref="FP23" si="114">SUM(FP7:FP22)</f>
        <v>14</v>
      </c>
      <c r="FQ23" s="495">
        <f t="shared" ref="FQ23" si="115">SUM(FQ7:FQ22)</f>
        <v>0</v>
      </c>
      <c r="FR23" s="495">
        <f t="shared" ref="FR23" si="116">SUM(FR7:FR22)</f>
        <v>0</v>
      </c>
      <c r="FS23" s="495">
        <f t="shared" ref="FS23" si="117">SUM(FS7:FS22)</f>
        <v>16</v>
      </c>
      <c r="FT23" s="495">
        <f t="shared" ref="FT23" si="118">SUM(FT7:FT22)</f>
        <v>17</v>
      </c>
      <c r="FU23" s="495">
        <f t="shared" ref="FU23" si="119">SUM(FU7:FU22)</f>
        <v>6</v>
      </c>
      <c r="FV23" s="495">
        <f t="shared" ref="FV23" si="120">SUM(FV7:FV22)</f>
        <v>1</v>
      </c>
      <c r="FW23" s="495">
        <f t="shared" ref="FW23" si="121">SUM(FW7:FW22)</f>
        <v>124</v>
      </c>
      <c r="FX23" s="495">
        <f t="shared" ref="FX23" si="122">SUM(FX7:FX22)</f>
        <v>86</v>
      </c>
      <c r="FY23" s="496">
        <f>SUM(FY7:FY22)</f>
        <v>50</v>
      </c>
      <c r="FZ23" s="517">
        <f t="shared" ref="FZ23:GB23" si="123">SUM(FZ7:FZ22)</f>
        <v>114</v>
      </c>
      <c r="GA23" s="517">
        <f t="shared" si="123"/>
        <v>31</v>
      </c>
      <c r="GB23" s="517">
        <f t="shared" si="123"/>
        <v>15</v>
      </c>
      <c r="GC23" s="517">
        <f t="shared" ref="GC23:GE23" si="124">SUM(GC7:GC22)</f>
        <v>1870</v>
      </c>
      <c r="GD23" s="517">
        <f t="shared" si="124"/>
        <v>1504</v>
      </c>
      <c r="GE23" s="517">
        <f t="shared" si="124"/>
        <v>1341</v>
      </c>
      <c r="GF23" s="495">
        <f t="shared" ref="GF23" si="125">SUM(GF7:GF22)</f>
        <v>9</v>
      </c>
      <c r="GG23" s="495">
        <f t="shared" ref="GG23" si="126">SUM(GG7:GG22)</f>
        <v>854</v>
      </c>
      <c r="GH23" s="495">
        <f t="shared" ref="GH23" si="127">SUM(GH7:GH22)</f>
        <v>145</v>
      </c>
      <c r="GI23" s="495">
        <f t="shared" ref="GI23" si="128">SUM(GI7:GI22)</f>
        <v>693</v>
      </c>
      <c r="GJ23" s="495">
        <f t="shared" ref="GJ23" si="129">SUM(GJ7:GJ22)</f>
        <v>178</v>
      </c>
      <c r="GK23" s="495">
        <f t="shared" ref="GK23" si="130">SUM(GK7:GK22)</f>
        <v>178</v>
      </c>
    </row>
    <row r="26" spans="1:194">
      <c r="B26" s="1458" t="s">
        <v>501</v>
      </c>
      <c r="C26" s="253"/>
      <c r="D26" s="1465" t="s">
        <v>500</v>
      </c>
      <c r="E26" s="1465"/>
      <c r="F26" s="1465"/>
      <c r="G26" s="1465"/>
      <c r="H26" s="1465"/>
      <c r="I26" s="1465"/>
      <c r="J26" s="1465"/>
      <c r="K26" s="1465"/>
      <c r="L26" s="1465"/>
      <c r="M26" s="1465"/>
      <c r="N26" s="1465"/>
      <c r="O26" s="1465"/>
      <c r="P26" s="1465"/>
      <c r="Q26" s="1465"/>
      <c r="R26" s="1465"/>
      <c r="S26" s="1465"/>
      <c r="T26" s="1465"/>
      <c r="U26" s="1465"/>
    </row>
    <row r="27" spans="1:194">
      <c r="B27" s="1459"/>
      <c r="C27" s="375"/>
      <c r="D27" s="1465" t="s">
        <v>499</v>
      </c>
      <c r="E27" s="1465"/>
      <c r="F27" s="1465"/>
      <c r="G27" s="1465"/>
      <c r="H27" s="1465"/>
      <c r="I27" s="1465"/>
      <c r="J27" s="1465"/>
      <c r="K27" s="1465"/>
      <c r="L27" s="1465"/>
      <c r="M27" s="1465"/>
      <c r="N27" s="1465"/>
      <c r="O27" s="1465"/>
      <c r="P27" s="1465"/>
      <c r="Q27" s="1465"/>
      <c r="R27" s="1465"/>
      <c r="S27" s="1465"/>
      <c r="T27" s="1465"/>
      <c r="U27" s="1465"/>
    </row>
  </sheetData>
  <mergeCells count="186">
    <mergeCell ref="GJ4:GJ6"/>
    <mergeCell ref="GK4:GK6"/>
    <mergeCell ref="CA5:CA6"/>
    <mergeCell ref="EW5:EW6"/>
    <mergeCell ref="EY5:EY6"/>
    <mergeCell ref="EZ5:EZ6"/>
    <mergeCell ref="GH4:GH6"/>
    <mergeCell ref="GD5:GD6"/>
    <mergeCell ref="GE5:GE6"/>
    <mergeCell ref="DD4:DY4"/>
    <mergeCell ref="CO5:CO6"/>
    <mergeCell ref="BS4:CA4"/>
    <mergeCell ref="DZ4:EU4"/>
    <mergeCell ref="CH5:CH6"/>
    <mergeCell ref="CE5:CE6"/>
    <mergeCell ref="FT4:FY4"/>
    <mergeCell ref="GI4:GI6"/>
    <mergeCell ref="BW5:BW6"/>
    <mergeCell ref="DA4:DC4"/>
    <mergeCell ref="CN5:CN6"/>
    <mergeCell ref="CX5:CX6"/>
    <mergeCell ref="EV4:FG4"/>
    <mergeCell ref="CT5:CT6"/>
    <mergeCell ref="CH4:CM4"/>
    <mergeCell ref="D27:U27"/>
    <mergeCell ref="AD5:AE5"/>
    <mergeCell ref="AN5:AO5"/>
    <mergeCell ref="U5:U6"/>
    <mergeCell ref="D26:U26"/>
    <mergeCell ref="BH4:BI4"/>
    <mergeCell ref="BF4:BG4"/>
    <mergeCell ref="BE5:BE6"/>
    <mergeCell ref="BF5:BF6"/>
    <mergeCell ref="BH5:BH6"/>
    <mergeCell ref="AX5:AX6"/>
    <mergeCell ref="AG5:AG6"/>
    <mergeCell ref="AH5:AH6"/>
    <mergeCell ref="C4:K4"/>
    <mergeCell ref="J5:J6"/>
    <mergeCell ref="Z5:Z6"/>
    <mergeCell ref="AA5:AA6"/>
    <mergeCell ref="M5:M6"/>
    <mergeCell ref="BJ4:BR4"/>
    <mergeCell ref="BX5:BZ5"/>
    <mergeCell ref="CC5:CC6"/>
    <mergeCell ref="O5:O6"/>
    <mergeCell ref="A23:B23"/>
    <mergeCell ref="V5:V6"/>
    <mergeCell ref="W5:W6"/>
    <mergeCell ref="X5:X6"/>
    <mergeCell ref="U4:Y4"/>
    <mergeCell ref="AD4:AM4"/>
    <mergeCell ref="AN4:AW4"/>
    <mergeCell ref="D5:D6"/>
    <mergeCell ref="Z4:AC4"/>
    <mergeCell ref="I5:I6"/>
    <mergeCell ref="L5:L6"/>
    <mergeCell ref="S5:S6"/>
    <mergeCell ref="AF5:AF6"/>
    <mergeCell ref="AW5:AW6"/>
    <mergeCell ref="AR5:AR6"/>
    <mergeCell ref="AQ5:AQ6"/>
    <mergeCell ref="AS5:AS6"/>
    <mergeCell ref="F5:F6"/>
    <mergeCell ref="G5:G6"/>
    <mergeCell ref="H5:H6"/>
    <mergeCell ref="B26:B27"/>
    <mergeCell ref="E5:E6"/>
    <mergeCell ref="AB5:AB6"/>
    <mergeCell ref="AC5:AC6"/>
    <mergeCell ref="AI5:AI6"/>
    <mergeCell ref="AL5:AL6"/>
    <mergeCell ref="AK5:AK6"/>
    <mergeCell ref="AJ5:AJ6"/>
    <mergeCell ref="FH5:FH6"/>
    <mergeCell ref="FG5:FG6"/>
    <mergeCell ref="FF5:FF6"/>
    <mergeCell ref="FA5:FA6"/>
    <mergeCell ref="CP5:CP6"/>
    <mergeCell ref="BA5:BA6"/>
    <mergeCell ref="BI5:BI6"/>
    <mergeCell ref="CV5:CV6"/>
    <mergeCell ref="DC5:DC6"/>
    <mergeCell ref="DA5:DA6"/>
    <mergeCell ref="CW5:CW6"/>
    <mergeCell ref="C5:C6"/>
    <mergeCell ref="BV5:BV6"/>
    <mergeCell ref="AU5:AU6"/>
    <mergeCell ref="BB5:BB6"/>
    <mergeCell ref="R5:R6"/>
    <mergeCell ref="FZ5:FZ6"/>
    <mergeCell ref="FV5:FV6"/>
    <mergeCell ref="FJ5:FJ6"/>
    <mergeCell ref="A4:A6"/>
    <mergeCell ref="B4:B6"/>
    <mergeCell ref="CX4:CZ4"/>
    <mergeCell ref="CS5:CS6"/>
    <mergeCell ref="CG5:CG6"/>
    <mergeCell ref="BN5:BN6"/>
    <mergeCell ref="BR5:BR6"/>
    <mergeCell ref="BM5:BM6"/>
    <mergeCell ref="BU5:BU6"/>
    <mergeCell ref="CB4:CG4"/>
    <mergeCell ref="CO4:CR4"/>
    <mergeCell ref="AX4:AZ4"/>
    <mergeCell ref="CD5:CD6"/>
    <mergeCell ref="BA4:BC4"/>
    <mergeCell ref="CF5:CF6"/>
    <mergeCell ref="BO5:BQ5"/>
    <mergeCell ref="BT5:BT6"/>
    <mergeCell ref="CT4:CW4"/>
    <mergeCell ref="FP5:FP6"/>
    <mergeCell ref="EN5:EU5"/>
    <mergeCell ref="EM5:EM6"/>
    <mergeCell ref="FO5:FO6"/>
    <mergeCell ref="CY5:CY6"/>
    <mergeCell ref="N5:N6"/>
    <mergeCell ref="FL5:FL6"/>
    <mergeCell ref="BL5:BL6"/>
    <mergeCell ref="FE5:FE6"/>
    <mergeCell ref="EX5:EX6"/>
    <mergeCell ref="CI5:CI6"/>
    <mergeCell ref="CR5:CR6"/>
    <mergeCell ref="CJ5:CJ6"/>
    <mergeCell ref="CL5:CL6"/>
    <mergeCell ref="CM5:CM6"/>
    <mergeCell ref="EV5:EV6"/>
    <mergeCell ref="CZ5:CZ6"/>
    <mergeCell ref="BJ5:BJ6"/>
    <mergeCell ref="FD5:FD6"/>
    <mergeCell ref="BC5:BC6"/>
    <mergeCell ref="BD5:BD6"/>
    <mergeCell ref="AZ5:AZ6"/>
    <mergeCell ref="AM5:AM6"/>
    <mergeCell ref="BS5:BS6"/>
    <mergeCell ref="DB5:DB6"/>
    <mergeCell ref="DF5:DF6"/>
    <mergeCell ref="CB5:CB6"/>
    <mergeCell ref="GG4:GG6"/>
    <mergeCell ref="DD5:DD6"/>
    <mergeCell ref="ED5:ED6"/>
    <mergeCell ref="EB5:EB6"/>
    <mergeCell ref="EA5:EA6"/>
    <mergeCell ref="DZ5:DZ6"/>
    <mergeCell ref="FX5:FX6"/>
    <mergeCell ref="FZ4:GE4"/>
    <mergeCell ref="EC5:EC6"/>
    <mergeCell ref="FT5:FT6"/>
    <mergeCell ref="DG5:DG6"/>
    <mergeCell ref="DI5:DP5"/>
    <mergeCell ref="DQ5:DQ6"/>
    <mergeCell ref="FQ5:FQ6"/>
    <mergeCell ref="DR5:DY5"/>
    <mergeCell ref="DH5:DH6"/>
    <mergeCell ref="FH4:FS4"/>
    <mergeCell ref="GF4:GF6"/>
    <mergeCell ref="EE5:EL5"/>
    <mergeCell ref="FB5:FB6"/>
    <mergeCell ref="GC5:GC6"/>
    <mergeCell ref="FC5:FC6"/>
    <mergeCell ref="FR5:FR6"/>
    <mergeCell ref="FI5:FI6"/>
    <mergeCell ref="C1:X1"/>
    <mergeCell ref="DE5:DE6"/>
    <mergeCell ref="FU5:FU6"/>
    <mergeCell ref="AV5:AV6"/>
    <mergeCell ref="CK5:CK6"/>
    <mergeCell ref="GB5:GB6"/>
    <mergeCell ref="GA5:GA6"/>
    <mergeCell ref="FK5:FK6"/>
    <mergeCell ref="FN5:FN6"/>
    <mergeCell ref="FY5:FY6"/>
    <mergeCell ref="FS5:FS6"/>
    <mergeCell ref="FW5:FW6"/>
    <mergeCell ref="FM5:FM6"/>
    <mergeCell ref="Q5:Q6"/>
    <mergeCell ref="AY5:AY6"/>
    <mergeCell ref="BK5:BK6"/>
    <mergeCell ref="P5:P6"/>
    <mergeCell ref="L4:T4"/>
    <mergeCell ref="CQ5:CQ6"/>
    <mergeCell ref="AT5:AT6"/>
    <mergeCell ref="AP5:AP6"/>
    <mergeCell ref="C2:X2"/>
    <mergeCell ref="CU5:CU6"/>
    <mergeCell ref="BG5:BG6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60" verticalDpi="36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opLeftCell="A4" zoomScale="90" zoomScaleNormal="90" workbookViewId="0">
      <selection activeCell="D5" sqref="D5:D21"/>
    </sheetView>
  </sheetViews>
  <sheetFormatPr defaultColWidth="8.6640625" defaultRowHeight="14.4"/>
  <cols>
    <col min="1" max="1" width="5.6640625" style="277" customWidth="1"/>
    <col min="2" max="2" width="20.109375" style="277" customWidth="1"/>
    <col min="3" max="3" width="19.33203125" style="277" customWidth="1"/>
    <col min="4" max="4" width="14.33203125" style="277" customWidth="1"/>
    <col min="5" max="5" width="9.6640625" style="277" customWidth="1"/>
    <col min="6" max="6" width="12.44140625" style="277" customWidth="1"/>
    <col min="7" max="7" width="10.88671875" style="277" customWidth="1"/>
    <col min="8" max="8" width="18.6640625" style="277" customWidth="1"/>
    <col min="9" max="9" width="13.109375" style="277" customWidth="1"/>
    <col min="10" max="10" width="17" style="277" customWidth="1"/>
    <col min="11" max="11" width="13" style="277" customWidth="1"/>
    <col min="12" max="12" width="13.33203125" style="277" customWidth="1"/>
    <col min="13" max="16384" width="8.6640625" style="277"/>
  </cols>
  <sheetData>
    <row r="1" spans="1:11">
      <c r="C1" s="1471" t="s">
        <v>628</v>
      </c>
      <c r="D1" s="1471"/>
      <c r="E1" s="1471"/>
      <c r="F1" s="1471"/>
    </row>
    <row r="2" spans="1:11">
      <c r="C2" s="1471" t="s">
        <v>664</v>
      </c>
      <c r="D2" s="1471"/>
      <c r="E2" s="1471"/>
      <c r="F2" s="1471"/>
    </row>
    <row r="4" spans="1:11" ht="49.5" customHeight="1">
      <c r="A4" s="357" t="s">
        <v>343</v>
      </c>
      <c r="B4" s="357" t="s">
        <v>691</v>
      </c>
      <c r="C4" s="357" t="s">
        <v>629</v>
      </c>
      <c r="D4" s="279" t="s">
        <v>630</v>
      </c>
      <c r="E4" s="278" t="s">
        <v>11</v>
      </c>
      <c r="F4" s="279" t="s">
        <v>631</v>
      </c>
      <c r="G4" s="278" t="s">
        <v>11</v>
      </c>
      <c r="H4" s="279" t="s">
        <v>632</v>
      </c>
      <c r="I4" s="279" t="s">
        <v>11</v>
      </c>
      <c r="J4" s="278" t="s">
        <v>633</v>
      </c>
    </row>
    <row r="5" spans="1:11" ht="18">
      <c r="A5" s="407">
        <v>1</v>
      </c>
      <c r="B5" s="300" t="s">
        <v>674</v>
      </c>
      <c r="C5" s="358">
        <v>66</v>
      </c>
      <c r="D5" s="485">
        <v>89</v>
      </c>
      <c r="E5" s="282">
        <f t="shared" ref="E5:E21" si="0">D5/C5*100</f>
        <v>134.84848484848484</v>
      </c>
      <c r="F5" s="281">
        <v>8</v>
      </c>
      <c r="G5" s="283">
        <f t="shared" ref="G5:G20" si="1">F5/C5*100</f>
        <v>12.121212121212121</v>
      </c>
      <c r="H5" s="280">
        <f t="shared" ref="H5:H20" si="2">SUM(F5+D5)</f>
        <v>97</v>
      </c>
      <c r="I5" s="284">
        <f>H5/C5*100</f>
        <v>146.96969696969697</v>
      </c>
      <c r="J5" s="281"/>
      <c r="K5" s="285"/>
    </row>
    <row r="6" spans="1:11" ht="18">
      <c r="A6" s="407">
        <v>2</v>
      </c>
      <c r="B6" s="300" t="s">
        <v>675</v>
      </c>
      <c r="C6" s="358">
        <v>148</v>
      </c>
      <c r="D6" s="485">
        <v>160</v>
      </c>
      <c r="E6" s="282">
        <f t="shared" si="0"/>
        <v>108.10810810810811</v>
      </c>
      <c r="F6" s="281">
        <v>9</v>
      </c>
      <c r="G6" s="283">
        <f t="shared" si="1"/>
        <v>6.0810810810810816</v>
      </c>
      <c r="H6" s="280">
        <f t="shared" si="2"/>
        <v>169</v>
      </c>
      <c r="I6" s="284">
        <f t="shared" ref="I6:I21" si="3">H6/C6*100</f>
        <v>114.18918918918919</v>
      </c>
      <c r="J6" s="281"/>
      <c r="K6" s="285"/>
    </row>
    <row r="7" spans="1:11" ht="18">
      <c r="A7" s="407">
        <v>3</v>
      </c>
      <c r="B7" s="300" t="s">
        <v>676</v>
      </c>
      <c r="C7" s="358">
        <v>146</v>
      </c>
      <c r="D7" s="485">
        <v>163</v>
      </c>
      <c r="E7" s="282">
        <f>SUM(D7/C7*100)</f>
        <v>111.64383561643835</v>
      </c>
      <c r="F7" s="281">
        <v>13</v>
      </c>
      <c r="G7" s="283">
        <f>SUM(F7/C7*100)</f>
        <v>8.9041095890410951</v>
      </c>
      <c r="H7" s="280">
        <f>SUM(F7+D7)</f>
        <v>176</v>
      </c>
      <c r="I7" s="284">
        <f>SUM(H7/C7*100)</f>
        <v>120.54794520547945</v>
      </c>
      <c r="J7" s="281"/>
      <c r="K7" s="285"/>
    </row>
    <row r="8" spans="1:11" ht="18">
      <c r="A8" s="407">
        <v>4</v>
      </c>
      <c r="B8" s="300" t="s">
        <v>677</v>
      </c>
      <c r="C8" s="359">
        <v>73</v>
      </c>
      <c r="D8" s="485">
        <v>95</v>
      </c>
      <c r="E8" s="354">
        <f>SUM(D8/C8*100)</f>
        <v>130.13698630136986</v>
      </c>
      <c r="F8" s="281">
        <v>10</v>
      </c>
      <c r="G8" s="341">
        <v>45</v>
      </c>
      <c r="H8" s="340">
        <f>SUM(F8+D8)</f>
        <v>105</v>
      </c>
      <c r="I8" s="354">
        <f>SUM(H8/C8*100)</f>
        <v>143.83561643835617</v>
      </c>
      <c r="J8" s="281"/>
      <c r="K8" s="285"/>
    </row>
    <row r="9" spans="1:11" ht="18">
      <c r="A9" s="407">
        <v>5</v>
      </c>
      <c r="B9" s="300" t="s">
        <v>678</v>
      </c>
      <c r="C9" s="360">
        <v>137</v>
      </c>
      <c r="D9" s="485">
        <v>122</v>
      </c>
      <c r="E9" s="282">
        <f t="shared" si="0"/>
        <v>89.051094890510953</v>
      </c>
      <c r="F9" s="281">
        <v>10</v>
      </c>
      <c r="G9" s="283">
        <f t="shared" si="1"/>
        <v>7.2992700729926998</v>
      </c>
      <c r="H9" s="280">
        <f t="shared" si="2"/>
        <v>132</v>
      </c>
      <c r="I9" s="284">
        <f t="shared" si="3"/>
        <v>96.350364963503651</v>
      </c>
      <c r="J9" s="281"/>
      <c r="K9" s="285"/>
    </row>
    <row r="10" spans="1:11" ht="18">
      <c r="A10" s="407">
        <v>6</v>
      </c>
      <c r="B10" s="300" t="s">
        <v>679</v>
      </c>
      <c r="C10" s="358"/>
      <c r="D10" s="485">
        <v>136</v>
      </c>
      <c r="E10" s="282">
        <v>0</v>
      </c>
      <c r="F10" s="281">
        <v>6</v>
      </c>
      <c r="G10" s="283">
        <v>0</v>
      </c>
      <c r="H10" s="280">
        <f t="shared" si="2"/>
        <v>142</v>
      </c>
      <c r="I10" s="284">
        <v>0</v>
      </c>
      <c r="J10" s="281"/>
      <c r="K10" s="285"/>
    </row>
    <row r="11" spans="1:11" ht="18">
      <c r="A11" s="407">
        <v>7</v>
      </c>
      <c r="B11" s="300" t="s">
        <v>680</v>
      </c>
      <c r="C11" s="358">
        <v>38</v>
      </c>
      <c r="D11" s="485">
        <v>79</v>
      </c>
      <c r="E11" s="282">
        <v>2</v>
      </c>
      <c r="F11" s="281">
        <v>6</v>
      </c>
      <c r="G11" s="283">
        <v>0</v>
      </c>
      <c r="H11" s="280">
        <f>SUM(F11+D11)</f>
        <v>85</v>
      </c>
      <c r="I11" s="284">
        <v>2</v>
      </c>
      <c r="J11" s="281"/>
      <c r="K11" s="285"/>
    </row>
    <row r="12" spans="1:11" ht="18">
      <c r="A12" s="407">
        <v>8</v>
      </c>
      <c r="B12" s="300" t="s">
        <v>681</v>
      </c>
      <c r="C12" s="358">
        <v>125</v>
      </c>
      <c r="D12" s="485">
        <v>124</v>
      </c>
      <c r="E12" s="282">
        <f>SUM(D12/C12*100)</f>
        <v>99.2</v>
      </c>
      <c r="F12" s="281">
        <v>15</v>
      </c>
      <c r="G12" s="283">
        <f>SUM(F12/C12*100)</f>
        <v>12</v>
      </c>
      <c r="H12" s="280">
        <f>SUM(F12+D12)</f>
        <v>139</v>
      </c>
      <c r="I12" s="284">
        <f>SUM(H12/C12*100)</f>
        <v>111.20000000000002</v>
      </c>
      <c r="J12" s="281"/>
      <c r="K12" s="285"/>
    </row>
    <row r="13" spans="1:11" ht="18">
      <c r="A13" s="407">
        <v>9</v>
      </c>
      <c r="B13" s="300" t="s">
        <v>682</v>
      </c>
      <c r="C13" s="358">
        <v>92</v>
      </c>
      <c r="D13" s="485">
        <v>98</v>
      </c>
      <c r="E13" s="282">
        <f>D13/C13*100</f>
        <v>106.5217391304348</v>
      </c>
      <c r="F13" s="281">
        <v>6</v>
      </c>
      <c r="G13" s="283">
        <f>SUM(F13/C13*100)</f>
        <v>6.5217391304347823</v>
      </c>
      <c r="H13" s="355">
        <f>SUM(F13+D13)</f>
        <v>104</v>
      </c>
      <c r="I13" s="284">
        <f>SUM(H13/C13*100)</f>
        <v>113.04347826086956</v>
      </c>
      <c r="J13" s="281"/>
      <c r="K13" s="285"/>
    </row>
    <row r="14" spans="1:11" ht="18">
      <c r="A14" s="407">
        <v>10</v>
      </c>
      <c r="B14" s="300" t="s">
        <v>683</v>
      </c>
      <c r="C14" s="358">
        <v>97</v>
      </c>
      <c r="D14" s="485">
        <v>83</v>
      </c>
      <c r="E14" s="282">
        <f t="shared" si="0"/>
        <v>85.567010309278345</v>
      </c>
      <c r="F14" s="281">
        <v>9</v>
      </c>
      <c r="G14" s="283">
        <f t="shared" si="1"/>
        <v>9.2783505154639183</v>
      </c>
      <c r="H14" s="280">
        <f t="shared" si="2"/>
        <v>92</v>
      </c>
      <c r="I14" s="284">
        <f t="shared" si="3"/>
        <v>94.845360824742258</v>
      </c>
      <c r="J14" s="281"/>
      <c r="K14" s="285"/>
    </row>
    <row r="15" spans="1:11" ht="18">
      <c r="A15" s="407">
        <v>11</v>
      </c>
      <c r="B15" s="300" t="s">
        <v>684</v>
      </c>
      <c r="C15" s="358">
        <v>129</v>
      </c>
      <c r="D15" s="485">
        <v>139</v>
      </c>
      <c r="E15" s="282">
        <f t="shared" si="0"/>
        <v>107.75193798449611</v>
      </c>
      <c r="F15" s="281">
        <v>9</v>
      </c>
      <c r="G15" s="283">
        <f t="shared" si="1"/>
        <v>6.9767441860465116</v>
      </c>
      <c r="H15" s="280">
        <f t="shared" si="2"/>
        <v>148</v>
      </c>
      <c r="I15" s="284">
        <f t="shared" si="3"/>
        <v>114.72868217054264</v>
      </c>
      <c r="J15" s="281"/>
      <c r="K15" s="285"/>
    </row>
    <row r="16" spans="1:11" ht="18">
      <c r="A16" s="407">
        <v>12</v>
      </c>
      <c r="B16" s="300" t="s">
        <v>685</v>
      </c>
      <c r="C16" s="358">
        <v>108</v>
      </c>
      <c r="D16" s="485">
        <v>117</v>
      </c>
      <c r="E16" s="282">
        <f t="shared" si="0"/>
        <v>108.33333333333333</v>
      </c>
      <c r="F16" s="281">
        <v>21</v>
      </c>
      <c r="G16" s="283">
        <f t="shared" si="1"/>
        <v>19.444444444444446</v>
      </c>
      <c r="H16" s="280">
        <f t="shared" si="2"/>
        <v>138</v>
      </c>
      <c r="I16" s="284">
        <f t="shared" si="3"/>
        <v>127.77777777777777</v>
      </c>
      <c r="J16" s="281"/>
      <c r="K16" s="285"/>
    </row>
    <row r="17" spans="1:12" ht="18">
      <c r="A17" s="407">
        <v>13</v>
      </c>
      <c r="B17" s="300" t="s">
        <v>686</v>
      </c>
      <c r="C17" s="358">
        <v>132</v>
      </c>
      <c r="D17" s="485">
        <v>111</v>
      </c>
      <c r="E17" s="282">
        <f t="shared" si="0"/>
        <v>84.090909090909093</v>
      </c>
      <c r="F17" s="281">
        <v>23</v>
      </c>
      <c r="G17" s="283">
        <f t="shared" si="1"/>
        <v>17.424242424242426</v>
      </c>
      <c r="H17" s="280">
        <f t="shared" si="2"/>
        <v>134</v>
      </c>
      <c r="I17" s="284">
        <f t="shared" si="3"/>
        <v>101.51515151515152</v>
      </c>
      <c r="J17" s="281"/>
      <c r="K17" s="285"/>
    </row>
    <row r="18" spans="1:12" ht="18">
      <c r="A18" s="407">
        <v>14</v>
      </c>
      <c r="B18" s="300" t="s">
        <v>687</v>
      </c>
      <c r="C18" s="358">
        <v>105</v>
      </c>
      <c r="D18" s="485">
        <v>225</v>
      </c>
      <c r="E18" s="282">
        <f>SUM(D18/C18*100)</f>
        <v>214.28571428571428</v>
      </c>
      <c r="F18" s="281">
        <v>51</v>
      </c>
      <c r="G18" s="283">
        <f>SUM(F18/C18*100)</f>
        <v>48.571428571428569</v>
      </c>
      <c r="H18" s="280">
        <f>SUM(F18+D18)</f>
        <v>276</v>
      </c>
      <c r="I18" s="284">
        <f t="shared" si="3"/>
        <v>262.85714285714283</v>
      </c>
      <c r="J18" s="281"/>
      <c r="K18" s="285"/>
    </row>
    <row r="19" spans="1:12" ht="18">
      <c r="A19" s="407">
        <v>15</v>
      </c>
      <c r="B19" s="300" t="s">
        <v>688</v>
      </c>
      <c r="C19" s="358">
        <v>272</v>
      </c>
      <c r="D19" s="485">
        <v>314</v>
      </c>
      <c r="E19" s="282">
        <f t="shared" si="0"/>
        <v>115.44117647058823</v>
      </c>
      <c r="F19" s="281">
        <v>39</v>
      </c>
      <c r="G19" s="283">
        <f t="shared" si="1"/>
        <v>14.338235294117647</v>
      </c>
      <c r="H19" s="280">
        <f t="shared" si="2"/>
        <v>353</v>
      </c>
      <c r="I19" s="284">
        <f t="shared" si="3"/>
        <v>129.77941176470588</v>
      </c>
      <c r="J19" s="281"/>
      <c r="K19" s="285"/>
    </row>
    <row r="20" spans="1:12" ht="18.600000000000001" thickBot="1">
      <c r="A20" s="407">
        <v>16</v>
      </c>
      <c r="B20" s="300" t="s">
        <v>689</v>
      </c>
      <c r="C20" s="358">
        <v>388</v>
      </c>
      <c r="D20" s="485">
        <v>348</v>
      </c>
      <c r="E20" s="282">
        <f t="shared" si="0"/>
        <v>89.690721649484544</v>
      </c>
      <c r="F20" s="281">
        <v>71</v>
      </c>
      <c r="G20" s="283">
        <f t="shared" si="1"/>
        <v>18.298969072164947</v>
      </c>
      <c r="H20" s="280">
        <f t="shared" si="2"/>
        <v>419</v>
      </c>
      <c r="I20" s="284">
        <f t="shared" si="3"/>
        <v>107.98969072164948</v>
      </c>
      <c r="J20" s="281"/>
      <c r="K20" s="285"/>
    </row>
    <row r="21" spans="1:12" ht="35.25" customHeight="1" thickBot="1">
      <c r="A21" s="280"/>
      <c r="B21" s="278" t="s">
        <v>30</v>
      </c>
      <c r="C21" s="361">
        <f>SUM(C5:C20)</f>
        <v>2056</v>
      </c>
      <c r="D21" s="51">
        <f>SUM(D5:D20)</f>
        <v>2403</v>
      </c>
      <c r="E21" s="286">
        <f t="shared" si="0"/>
        <v>116.87743190661479</v>
      </c>
      <c r="F21" s="281">
        <f t="shared" ref="F21:H21" si="4">SUM(F5:F20)</f>
        <v>306</v>
      </c>
      <c r="G21" s="283">
        <f t="shared" si="4"/>
        <v>232.25982650267022</v>
      </c>
      <c r="H21" s="281">
        <f t="shared" si="4"/>
        <v>2709</v>
      </c>
      <c r="I21" s="284">
        <f t="shared" si="3"/>
        <v>131.76070038910507</v>
      </c>
      <c r="J21" s="281"/>
      <c r="K21" s="285"/>
      <c r="L21" s="277" t="s">
        <v>634</v>
      </c>
    </row>
    <row r="22" spans="1:12">
      <c r="A22" s="287"/>
    </row>
    <row r="23" spans="1:12">
      <c r="A23" s="287"/>
    </row>
    <row r="24" spans="1:12">
      <c r="A24" s="1472" t="s">
        <v>149</v>
      </c>
      <c r="B24" s="1472"/>
      <c r="C24" s="1472"/>
      <c r="I24" s="277" t="s">
        <v>180</v>
      </c>
    </row>
    <row r="25" spans="1:12">
      <c r="A25" s="277" t="s">
        <v>635</v>
      </c>
      <c r="I25" s="277" t="s">
        <v>181</v>
      </c>
    </row>
  </sheetData>
  <mergeCells count="3">
    <mergeCell ref="C1:F1"/>
    <mergeCell ref="C2:F2"/>
    <mergeCell ref="A24:C24"/>
  </mergeCells>
  <pageMargins left="0.7" right="0.7" top="0.75" bottom="0.75" header="0.3" footer="0.3"/>
  <pageSetup paperSize="9" orientation="portrait" horizontalDpi="4294967293" verticalDpi="36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zoomScale="88" zoomScaleNormal="88" workbookViewId="0">
      <pane ySplit="1836" topLeftCell="A4" activePane="bottomLeft"/>
      <selection sqref="A1:M1"/>
      <selection pane="bottomLeft" activeCell="O9" sqref="O9"/>
    </sheetView>
  </sheetViews>
  <sheetFormatPr defaultColWidth="8.6640625" defaultRowHeight="14.4"/>
  <cols>
    <col min="1" max="1" width="6.33203125" style="277" customWidth="1"/>
    <col min="2" max="2" width="22.5546875" style="277" customWidth="1"/>
    <col min="3" max="3" width="10.6640625" style="277" customWidth="1"/>
    <col min="4" max="4" width="9.109375" style="277" customWidth="1"/>
    <col min="5" max="5" width="24.44140625" style="277" customWidth="1"/>
    <col min="6" max="6" width="10.88671875" style="277" customWidth="1"/>
    <col min="7" max="7" width="11.109375" style="277" customWidth="1"/>
    <col min="8" max="8" width="17" style="277" customWidth="1"/>
    <col min="9" max="9" width="11.88671875" style="277" customWidth="1"/>
    <col min="10" max="10" width="12.44140625" style="277" customWidth="1"/>
    <col min="11" max="11" width="16" style="277" customWidth="1"/>
    <col min="12" max="12" width="12.88671875" style="277" customWidth="1"/>
    <col min="13" max="13" width="10.6640625" style="277" customWidth="1"/>
    <col min="14" max="16384" width="8.6640625" style="277"/>
  </cols>
  <sheetData>
    <row r="1" spans="1:14">
      <c r="A1" s="1471" t="s">
        <v>663</v>
      </c>
      <c r="B1" s="1471"/>
      <c r="C1" s="1471"/>
      <c r="D1" s="1471"/>
      <c r="E1" s="1471"/>
      <c r="F1" s="1471"/>
      <c r="G1" s="1471"/>
      <c r="H1" s="1471"/>
      <c r="I1" s="1471"/>
      <c r="J1" s="1471"/>
      <c r="K1" s="1471"/>
      <c r="L1" s="1471"/>
      <c r="M1" s="1471"/>
    </row>
    <row r="2" spans="1:14">
      <c r="A2" s="1471" t="s">
        <v>649</v>
      </c>
      <c r="B2" s="1471"/>
      <c r="C2" s="1471"/>
      <c r="D2" s="1471"/>
      <c r="E2" s="1471"/>
      <c r="F2" s="1471"/>
      <c r="G2" s="1471"/>
      <c r="H2" s="1471"/>
      <c r="I2" s="1471"/>
      <c r="J2" s="1471"/>
      <c r="K2" s="1471"/>
      <c r="L2" s="1471"/>
      <c r="M2" s="1471"/>
    </row>
    <row r="3" spans="1:14">
      <c r="A3" s="298"/>
      <c r="B3" s="298"/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</row>
    <row r="4" spans="1:14" ht="15" customHeight="1">
      <c r="A4" s="1475" t="s">
        <v>343</v>
      </c>
      <c r="B4" s="1476" t="s">
        <v>493</v>
      </c>
      <c r="C4" s="1477" t="s">
        <v>129</v>
      </c>
      <c r="D4" s="1477" t="s">
        <v>165</v>
      </c>
      <c r="E4" s="1473" t="s">
        <v>662</v>
      </c>
      <c r="F4" s="1480" t="s">
        <v>661</v>
      </c>
      <c r="G4" s="1480" t="s">
        <v>660</v>
      </c>
      <c r="H4" s="1473" t="s">
        <v>659</v>
      </c>
      <c r="I4" s="1473" t="s">
        <v>658</v>
      </c>
      <c r="J4" s="1473" t="s">
        <v>657</v>
      </c>
      <c r="K4" s="1473" t="s">
        <v>656</v>
      </c>
      <c r="L4" s="1473" t="s">
        <v>655</v>
      </c>
      <c r="M4" s="1473" t="s">
        <v>654</v>
      </c>
    </row>
    <row r="5" spans="1:14">
      <c r="A5" s="1475"/>
      <c r="B5" s="1482"/>
      <c r="C5" s="1478"/>
      <c r="D5" s="1478"/>
      <c r="E5" s="1474"/>
      <c r="F5" s="1481"/>
      <c r="G5" s="1481"/>
      <c r="H5" s="1474"/>
      <c r="I5" s="1474"/>
      <c r="J5" s="1474"/>
      <c r="K5" s="1474"/>
      <c r="L5" s="1474"/>
      <c r="M5" s="1474"/>
    </row>
    <row r="6" spans="1:14">
      <c r="A6" s="1476"/>
      <c r="B6" s="1482"/>
      <c r="C6" s="1479"/>
      <c r="D6" s="1479"/>
      <c r="E6" s="1474"/>
      <c r="F6" s="1473"/>
      <c r="G6" s="1473"/>
      <c r="H6" s="1474"/>
      <c r="I6" s="1474"/>
      <c r="J6" s="1474"/>
      <c r="K6" s="1474"/>
      <c r="L6" s="1474"/>
      <c r="M6" s="1474"/>
    </row>
    <row r="7" spans="1:14" ht="18">
      <c r="A7" s="408">
        <v>1</v>
      </c>
      <c r="B7" s="300" t="s">
        <v>674</v>
      </c>
      <c r="C7" s="542">
        <v>983.30194230918084</v>
      </c>
      <c r="D7" s="542">
        <v>1467.614839267434</v>
      </c>
      <c r="E7" s="296">
        <v>24</v>
      </c>
      <c r="F7" s="296">
        <v>104</v>
      </c>
      <c r="G7" s="296">
        <v>0</v>
      </c>
      <c r="H7" s="296">
        <v>0</v>
      </c>
      <c r="I7" s="281">
        <v>104</v>
      </c>
      <c r="J7" s="296">
        <v>0</v>
      </c>
      <c r="K7" s="296">
        <v>0</v>
      </c>
      <c r="L7" s="522">
        <v>63</v>
      </c>
      <c r="M7" s="296">
        <v>678</v>
      </c>
    </row>
    <row r="8" spans="1:14" ht="18">
      <c r="A8" s="409">
        <v>2</v>
      </c>
      <c r="B8" s="300" t="s">
        <v>675</v>
      </c>
      <c r="C8" s="542">
        <v>2194.1644139630221</v>
      </c>
      <c r="D8" s="542">
        <v>3274.8722596463012</v>
      </c>
      <c r="E8" s="296">
        <v>29</v>
      </c>
      <c r="F8" s="296">
        <v>26</v>
      </c>
      <c r="G8" s="296">
        <v>0</v>
      </c>
      <c r="H8" s="296">
        <v>0</v>
      </c>
      <c r="I8" s="281">
        <v>95</v>
      </c>
      <c r="J8" s="296">
        <v>0</v>
      </c>
      <c r="K8" s="296">
        <v>0</v>
      </c>
      <c r="L8" s="522">
        <v>144</v>
      </c>
      <c r="M8" s="281">
        <v>1678</v>
      </c>
    </row>
    <row r="9" spans="1:14" ht="18">
      <c r="A9" s="408">
        <v>3</v>
      </c>
      <c r="B9" s="300" t="s">
        <v>676</v>
      </c>
      <c r="C9" s="542">
        <v>2169.3345832484029</v>
      </c>
      <c r="D9" s="542">
        <v>3237.8128108185115</v>
      </c>
      <c r="E9" s="296">
        <v>32</v>
      </c>
      <c r="F9" s="296">
        <v>7</v>
      </c>
      <c r="G9" s="296">
        <v>0</v>
      </c>
      <c r="H9" s="296">
        <v>0</v>
      </c>
      <c r="I9" s="281">
        <v>45</v>
      </c>
      <c r="J9" s="296">
        <v>0</v>
      </c>
      <c r="K9" s="296">
        <v>0</v>
      </c>
      <c r="L9" s="522">
        <v>105</v>
      </c>
      <c r="M9" s="281">
        <v>2186</v>
      </c>
    </row>
    <row r="10" spans="1:14" ht="18">
      <c r="A10" s="409">
        <v>4</v>
      </c>
      <c r="B10" s="300" t="s">
        <v>677</v>
      </c>
      <c r="C10" s="542">
        <v>1084.3849930277368</v>
      </c>
      <c r="D10" s="542">
        <v>1618.4850642205026</v>
      </c>
      <c r="E10" s="296">
        <v>38</v>
      </c>
      <c r="F10" s="296">
        <v>301</v>
      </c>
      <c r="G10" s="296">
        <v>0</v>
      </c>
      <c r="H10" s="296">
        <v>0</v>
      </c>
      <c r="I10" s="281">
        <v>249</v>
      </c>
      <c r="J10" s="296">
        <v>0</v>
      </c>
      <c r="K10" s="296">
        <v>0</v>
      </c>
      <c r="L10" s="522">
        <v>63</v>
      </c>
      <c r="M10" s="296">
        <v>889</v>
      </c>
    </row>
    <row r="11" spans="1:14" ht="18">
      <c r="A11" s="408">
        <v>5</v>
      </c>
      <c r="B11" s="300" t="s">
        <v>678</v>
      </c>
      <c r="C11" s="542">
        <v>2042.0012367441873</v>
      </c>
      <c r="D11" s="542">
        <v>3047.7630399166974</v>
      </c>
      <c r="E11" s="296">
        <v>66</v>
      </c>
      <c r="F11" s="296">
        <v>27</v>
      </c>
      <c r="G11" s="296">
        <v>14</v>
      </c>
      <c r="H11" s="296">
        <v>15</v>
      </c>
      <c r="I11" s="281">
        <v>32</v>
      </c>
      <c r="J11" s="296">
        <v>18</v>
      </c>
      <c r="K11" s="296">
        <v>25</v>
      </c>
      <c r="L11" s="640">
        <v>100</v>
      </c>
      <c r="M11" s="296">
        <v>701</v>
      </c>
      <c r="N11" s="429" t="s">
        <v>164</v>
      </c>
    </row>
    <row r="12" spans="1:14" ht="18">
      <c r="A12" s="409">
        <v>6</v>
      </c>
      <c r="B12" s="300" t="s">
        <v>679</v>
      </c>
      <c r="C12" s="542">
        <v>2885.3968589571805</v>
      </c>
      <c r="D12" s="542">
        <v>4306.5624760554929</v>
      </c>
      <c r="E12" s="296">
        <v>225</v>
      </c>
      <c r="F12" s="296">
        <v>0</v>
      </c>
      <c r="G12" s="296">
        <v>0</v>
      </c>
      <c r="H12" s="296">
        <v>0</v>
      </c>
      <c r="I12" s="281">
        <v>108</v>
      </c>
      <c r="J12" s="296">
        <v>0</v>
      </c>
      <c r="K12" s="296">
        <v>0</v>
      </c>
      <c r="L12" s="485">
        <v>116</v>
      </c>
      <c r="M12" s="296">
        <v>899</v>
      </c>
    </row>
    <row r="13" spans="1:14" ht="18">
      <c r="A13" s="408">
        <v>7</v>
      </c>
      <c r="B13" s="300" t="s">
        <v>680</v>
      </c>
      <c r="C13" s="542">
        <v>989.30359991957744</v>
      </c>
      <c r="D13" s="542">
        <v>1476.5725371933991</v>
      </c>
      <c r="E13" s="296">
        <v>33</v>
      </c>
      <c r="F13" s="296">
        <v>18</v>
      </c>
      <c r="G13" s="296">
        <v>0</v>
      </c>
      <c r="H13" s="296">
        <v>16</v>
      </c>
      <c r="I13" s="281">
        <v>37</v>
      </c>
      <c r="J13" s="296">
        <v>17</v>
      </c>
      <c r="K13" s="296">
        <v>6</v>
      </c>
      <c r="L13" s="522">
        <v>68</v>
      </c>
      <c r="M13" s="296">
        <v>553</v>
      </c>
    </row>
    <row r="14" spans="1:14" ht="18">
      <c r="A14" s="409">
        <v>8</v>
      </c>
      <c r="B14" s="300" t="s">
        <v>681</v>
      </c>
      <c r="C14" s="542">
        <v>1864.4114241198413</v>
      </c>
      <c r="D14" s="542">
        <v>2782.7036180893151</v>
      </c>
      <c r="E14" s="296">
        <v>986</v>
      </c>
      <c r="F14" s="296">
        <v>25</v>
      </c>
      <c r="G14" s="296">
        <v>3</v>
      </c>
      <c r="H14" s="296">
        <v>28</v>
      </c>
      <c r="I14" s="281">
        <v>32</v>
      </c>
      <c r="J14" s="296">
        <v>3</v>
      </c>
      <c r="K14" s="296">
        <v>28</v>
      </c>
      <c r="L14" s="522">
        <v>107</v>
      </c>
      <c r="M14" s="281">
        <v>1135</v>
      </c>
    </row>
    <row r="15" spans="1:14" ht="18">
      <c r="A15" s="408">
        <v>9</v>
      </c>
      <c r="B15" s="300" t="s">
        <v>682</v>
      </c>
      <c r="C15" s="542">
        <v>1375.0446077353361</v>
      </c>
      <c r="D15" s="542">
        <v>2052.305384679606</v>
      </c>
      <c r="E15" s="296">
        <v>29</v>
      </c>
      <c r="F15" s="296">
        <v>0</v>
      </c>
      <c r="G15" s="296">
        <v>0</v>
      </c>
      <c r="H15" s="296">
        <v>0</v>
      </c>
      <c r="I15" s="281">
        <v>45</v>
      </c>
      <c r="J15" s="296">
        <v>0</v>
      </c>
      <c r="K15" s="296">
        <v>0</v>
      </c>
      <c r="L15" s="522">
        <v>66</v>
      </c>
      <c r="M15" s="281">
        <v>1067</v>
      </c>
    </row>
    <row r="16" spans="1:14" ht="18">
      <c r="A16" s="409">
        <v>10</v>
      </c>
      <c r="B16" s="300" t="s">
        <v>683</v>
      </c>
      <c r="C16" s="542">
        <v>1436.4268961638013</v>
      </c>
      <c r="D16" s="542">
        <v>2143.920740542987</v>
      </c>
      <c r="E16" s="296">
        <v>35</v>
      </c>
      <c r="F16" s="296">
        <v>0</v>
      </c>
      <c r="G16" s="296">
        <v>0</v>
      </c>
      <c r="H16" s="296">
        <v>0</v>
      </c>
      <c r="I16" s="281">
        <v>21</v>
      </c>
      <c r="J16" s="296">
        <v>0</v>
      </c>
      <c r="K16" s="296">
        <v>0</v>
      </c>
      <c r="L16" s="522">
        <v>63</v>
      </c>
      <c r="M16" s="296">
        <v>1110</v>
      </c>
    </row>
    <row r="17" spans="1:13" ht="18">
      <c r="A17" s="408">
        <v>11</v>
      </c>
      <c r="B17" s="300" t="s">
        <v>684</v>
      </c>
      <c r="C17" s="542">
        <v>1911.194267052125</v>
      </c>
      <c r="D17" s="542">
        <v>2852.5287567942164</v>
      </c>
      <c r="E17" s="296">
        <v>32</v>
      </c>
      <c r="F17" s="296">
        <v>99</v>
      </c>
      <c r="G17" s="296">
        <v>0</v>
      </c>
      <c r="H17" s="296">
        <v>33</v>
      </c>
      <c r="I17" s="281">
        <v>184</v>
      </c>
      <c r="J17" s="296">
        <v>0</v>
      </c>
      <c r="K17" s="296">
        <v>0</v>
      </c>
      <c r="L17" s="522">
        <v>114</v>
      </c>
      <c r="M17" s="296">
        <v>1231</v>
      </c>
    </row>
    <row r="18" spans="1:13" ht="18">
      <c r="A18" s="409">
        <v>12</v>
      </c>
      <c r="B18" s="300" t="s">
        <v>685</v>
      </c>
      <c r="C18" s="542">
        <v>1602.2963823244893</v>
      </c>
      <c r="D18" s="542">
        <v>2391.4871377977452</v>
      </c>
      <c r="E18" s="296">
        <v>35</v>
      </c>
      <c r="F18" s="296">
        <v>13</v>
      </c>
      <c r="G18" s="296">
        <v>1</v>
      </c>
      <c r="H18" s="296">
        <v>14</v>
      </c>
      <c r="I18" s="281">
        <v>34</v>
      </c>
      <c r="J18" s="296">
        <v>1</v>
      </c>
      <c r="K18" s="296">
        <v>12</v>
      </c>
      <c r="L18" s="522">
        <v>101</v>
      </c>
      <c r="M18" s="296">
        <v>989</v>
      </c>
    </row>
    <row r="19" spans="1:13" ht="18">
      <c r="A19" s="407">
        <v>13</v>
      </c>
      <c r="B19" s="300" t="s">
        <v>686</v>
      </c>
      <c r="C19" s="542">
        <v>1965.7641204892327</v>
      </c>
      <c r="D19" s="542">
        <v>2933.9762992376604</v>
      </c>
      <c r="E19" s="296">
        <v>77</v>
      </c>
      <c r="F19" s="296">
        <v>24</v>
      </c>
      <c r="G19" s="296">
        <v>0</v>
      </c>
      <c r="H19" s="296">
        <v>0</v>
      </c>
      <c r="I19" s="281">
        <v>37</v>
      </c>
      <c r="J19" s="296">
        <v>0</v>
      </c>
      <c r="K19" s="296">
        <v>0</v>
      </c>
      <c r="L19" s="522">
        <v>92</v>
      </c>
      <c r="M19" s="296">
        <v>1005</v>
      </c>
    </row>
    <row r="20" spans="1:13" ht="18">
      <c r="A20" s="407">
        <v>14</v>
      </c>
      <c r="B20" s="300" t="s">
        <v>687</v>
      </c>
      <c r="C20" s="542">
        <v>2560</v>
      </c>
      <c r="D20" s="542">
        <v>3825</v>
      </c>
      <c r="E20" s="296">
        <v>63</v>
      </c>
      <c r="F20" s="296">
        <v>0</v>
      </c>
      <c r="G20" s="296">
        <v>0</v>
      </c>
      <c r="H20" s="296">
        <v>0</v>
      </c>
      <c r="I20" s="281">
        <v>0</v>
      </c>
      <c r="J20" s="296">
        <v>0</v>
      </c>
      <c r="K20" s="296">
        <v>0</v>
      </c>
      <c r="L20" s="522">
        <v>187</v>
      </c>
      <c r="M20" s="296">
        <v>2006</v>
      </c>
    </row>
    <row r="21" spans="1:13" ht="18">
      <c r="A21" s="407">
        <v>15</v>
      </c>
      <c r="B21" s="300" t="s">
        <v>688</v>
      </c>
      <c r="C21" s="542">
        <v>4041.3503553488981</v>
      </c>
      <c r="D21" s="542">
        <v>6031.8662020132806</v>
      </c>
      <c r="E21" s="296">
        <v>59</v>
      </c>
      <c r="F21" s="296">
        <v>0</v>
      </c>
      <c r="G21" s="296">
        <v>0</v>
      </c>
      <c r="H21" s="296">
        <v>0</v>
      </c>
      <c r="I21" s="281">
        <v>20</v>
      </c>
      <c r="J21" s="296">
        <v>0</v>
      </c>
      <c r="K21" s="296">
        <v>0</v>
      </c>
      <c r="L21" s="522">
        <v>195</v>
      </c>
      <c r="M21" s="296">
        <v>1627</v>
      </c>
    </row>
    <row r="22" spans="1:13" ht="18.600000000000001" thickBot="1">
      <c r="A22" s="410">
        <v>16</v>
      </c>
      <c r="B22" s="300" t="s">
        <v>689</v>
      </c>
      <c r="C22" s="542">
        <v>4704.9120394863567</v>
      </c>
      <c r="D22" s="542">
        <v>7022.256775352771</v>
      </c>
      <c r="E22" s="296">
        <v>67</v>
      </c>
      <c r="F22" s="296">
        <v>7</v>
      </c>
      <c r="G22" s="296">
        <v>0</v>
      </c>
      <c r="H22" s="296">
        <v>0</v>
      </c>
      <c r="I22" s="281">
        <v>34</v>
      </c>
      <c r="J22" s="296">
        <v>0</v>
      </c>
      <c r="K22" s="296">
        <v>0</v>
      </c>
      <c r="L22" s="522">
        <v>289</v>
      </c>
      <c r="M22" s="296">
        <v>2137</v>
      </c>
    </row>
    <row r="23" spans="1:13" ht="16.2" thickBot="1">
      <c r="A23" s="315"/>
      <c r="B23" s="315"/>
      <c r="C23" s="316"/>
      <c r="D23" s="316"/>
      <c r="E23" s="281"/>
      <c r="F23" s="503"/>
      <c r="G23" s="281"/>
      <c r="H23" s="281"/>
      <c r="I23" s="281"/>
      <c r="J23" s="281"/>
      <c r="K23" s="281"/>
      <c r="L23" s="55">
        <f t="shared" ref="L23" si="0">SUM(L7:L22)</f>
        <v>1873</v>
      </c>
      <c r="M23" s="281"/>
    </row>
    <row r="24" spans="1:13">
      <c r="A24" s="316"/>
      <c r="B24" s="317" t="s">
        <v>30</v>
      </c>
      <c r="C24" s="316">
        <f>SUM(C7:C22)</f>
        <v>33809.28772088937</v>
      </c>
      <c r="D24" s="316">
        <f t="shared" ref="D24:M24" si="1">SUM(D7:D22)</f>
        <v>50465.727941625926</v>
      </c>
      <c r="E24" s="281">
        <f t="shared" si="1"/>
        <v>1830</v>
      </c>
      <c r="F24" s="503">
        <f>SUM(F7:F23)</f>
        <v>651</v>
      </c>
      <c r="G24" s="281">
        <f t="shared" si="1"/>
        <v>18</v>
      </c>
      <c r="H24" s="281">
        <f t="shared" si="1"/>
        <v>106</v>
      </c>
      <c r="I24" s="281">
        <f t="shared" si="1"/>
        <v>1077</v>
      </c>
      <c r="J24" s="281">
        <f t="shared" si="1"/>
        <v>39</v>
      </c>
      <c r="K24" s="281">
        <f t="shared" si="1"/>
        <v>71</v>
      </c>
      <c r="L24" s="281">
        <f t="shared" si="1"/>
        <v>1873</v>
      </c>
      <c r="M24" s="281">
        <f t="shared" si="1"/>
        <v>19891</v>
      </c>
    </row>
    <row r="28" spans="1:13" ht="19.2">
      <c r="C28" s="293" t="s">
        <v>653</v>
      </c>
      <c r="D28" s="292" t="s">
        <v>1</v>
      </c>
      <c r="E28" s="290" t="s">
        <v>652</v>
      </c>
      <c r="F28" s="290"/>
      <c r="G28" s="290"/>
      <c r="H28" s="290"/>
      <c r="I28" s="290"/>
      <c r="J28" s="290"/>
      <c r="K28" s="290"/>
    </row>
    <row r="29" spans="1:13" ht="15.6">
      <c r="C29" s="290" t="s">
        <v>651</v>
      </c>
      <c r="D29" s="291" t="s">
        <v>1</v>
      </c>
      <c r="E29" s="290" t="s">
        <v>650</v>
      </c>
      <c r="F29" s="290"/>
      <c r="G29" s="290"/>
      <c r="H29" s="290"/>
      <c r="I29" s="290"/>
      <c r="J29" s="290"/>
      <c r="K29" s="290"/>
    </row>
  </sheetData>
  <mergeCells count="15">
    <mergeCell ref="M4:M6"/>
    <mergeCell ref="A4:A6"/>
    <mergeCell ref="A1:M1"/>
    <mergeCell ref="A2:M2"/>
    <mergeCell ref="D4:D6"/>
    <mergeCell ref="G4:G6"/>
    <mergeCell ref="H4:H6"/>
    <mergeCell ref="I4:I6"/>
    <mergeCell ref="J4:J6"/>
    <mergeCell ref="K4:K6"/>
    <mergeCell ref="L4:L6"/>
    <mergeCell ref="B4:B6"/>
    <mergeCell ref="C4:C6"/>
    <mergeCell ref="E4:E6"/>
    <mergeCell ref="F4:F6"/>
  </mergeCells>
  <pageMargins left="0.7" right="0.7" top="0.75" bottom="0.75" header="0.3" footer="0.3"/>
  <pageSetup paperSize="9" orientation="landscape" horizontalDpi="360" verticalDpi="36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Y134"/>
  <sheetViews>
    <sheetView topLeftCell="A22" workbookViewId="0">
      <selection activeCell="D41" sqref="D41"/>
    </sheetView>
  </sheetViews>
  <sheetFormatPr defaultColWidth="8.6640625" defaultRowHeight="14.4"/>
  <cols>
    <col min="1" max="1" width="8.6640625" style="277"/>
    <col min="2" max="2" width="7" style="277" customWidth="1"/>
    <col min="3" max="3" width="75.44140625" style="277" customWidth="1"/>
    <col min="4" max="4" width="18.5546875" style="277" customWidth="1"/>
    <col min="5" max="16384" width="8.6640625" style="277"/>
  </cols>
  <sheetData>
    <row r="1" spans="2:25">
      <c r="B1" s="1472" t="s">
        <v>700</v>
      </c>
      <c r="C1" s="1472"/>
      <c r="D1" s="1472"/>
    </row>
    <row r="2" spans="2:25">
      <c r="B2" s="1472" t="s">
        <v>649</v>
      </c>
      <c r="C2" s="1472"/>
      <c r="D2" s="1472"/>
    </row>
    <row r="4" spans="2:25">
      <c r="B4" s="288" t="s">
        <v>343</v>
      </c>
      <c r="C4" s="288" t="s">
        <v>636</v>
      </c>
      <c r="D4" s="288" t="s">
        <v>637</v>
      </c>
      <c r="E4" s="277" t="s">
        <v>849</v>
      </c>
    </row>
    <row r="5" spans="2:25" ht="29.25" customHeight="1">
      <c r="B5" s="280">
        <v>1</v>
      </c>
      <c r="C5" s="281" t="s">
        <v>638</v>
      </c>
      <c r="D5" s="281">
        <v>1</v>
      </c>
      <c r="E5" s="277">
        <f>D5+D18+D33+D46+D59+D72+D85</f>
        <v>7</v>
      </c>
    </row>
    <row r="6" spans="2:25" ht="24.75" customHeight="1">
      <c r="B6" s="280">
        <v>2</v>
      </c>
      <c r="C6" s="281" t="s">
        <v>639</v>
      </c>
      <c r="D6" s="281">
        <v>15</v>
      </c>
      <c r="E6" s="277">
        <f>D6+D19+D34+D86</f>
        <v>44</v>
      </c>
    </row>
    <row r="7" spans="2:25" ht="24" customHeight="1">
      <c r="B7" s="280">
        <v>3</v>
      </c>
      <c r="C7" s="281" t="s">
        <v>640</v>
      </c>
      <c r="D7" s="281">
        <v>1</v>
      </c>
      <c r="E7" s="277">
        <v>3</v>
      </c>
    </row>
    <row r="8" spans="2:25" ht="23.25" customHeight="1">
      <c r="B8" s="280">
        <v>4</v>
      </c>
      <c r="C8" s="281" t="s">
        <v>641</v>
      </c>
      <c r="D8" s="281">
        <v>1</v>
      </c>
      <c r="E8" s="277">
        <v>3</v>
      </c>
    </row>
    <row r="9" spans="2:25" ht="22.5" customHeight="1">
      <c r="B9" s="280">
        <v>5</v>
      </c>
      <c r="C9" s="281" t="s">
        <v>642</v>
      </c>
      <c r="D9" s="281">
        <v>1</v>
      </c>
      <c r="E9" s="277">
        <v>3</v>
      </c>
    </row>
    <row r="10" spans="2:25" ht="22.5" customHeight="1">
      <c r="B10" s="280">
        <v>6</v>
      </c>
      <c r="C10" s="281" t="s">
        <v>643</v>
      </c>
      <c r="D10" s="281">
        <v>1</v>
      </c>
      <c r="E10" s="277">
        <v>3</v>
      </c>
    </row>
    <row r="11" spans="2:25" ht="21" customHeight="1">
      <c r="B11" s="280">
        <v>7</v>
      </c>
      <c r="C11" s="281" t="s">
        <v>644</v>
      </c>
      <c r="D11" s="281">
        <v>1</v>
      </c>
      <c r="E11" s="277">
        <v>2</v>
      </c>
    </row>
    <row r="12" spans="2:25" ht="22.5" customHeight="1">
      <c r="B12" s="280">
        <v>8</v>
      </c>
      <c r="C12" s="281" t="s">
        <v>645</v>
      </c>
      <c r="D12" s="281">
        <v>1</v>
      </c>
      <c r="E12" s="277">
        <v>2</v>
      </c>
    </row>
    <row r="13" spans="2:25" ht="15.6">
      <c r="G13" s="289" t="s">
        <v>646</v>
      </c>
      <c r="H13" s="290"/>
      <c r="I13" s="290"/>
      <c r="J13" s="290"/>
      <c r="K13" s="290"/>
      <c r="L13" s="290"/>
      <c r="M13" s="290"/>
      <c r="N13" s="290"/>
      <c r="O13" s="290"/>
      <c r="P13" s="290"/>
      <c r="Q13" s="290"/>
      <c r="R13" s="290"/>
      <c r="S13" s="290"/>
      <c r="T13" s="290"/>
      <c r="U13" s="290"/>
      <c r="V13" s="290"/>
      <c r="W13" s="290"/>
      <c r="X13" s="290"/>
      <c r="Y13" s="290"/>
    </row>
    <row r="14" spans="2:25" ht="15.6">
      <c r="B14" s="1472" t="s">
        <v>701</v>
      </c>
      <c r="C14" s="1472"/>
      <c r="D14" s="1472"/>
      <c r="G14" s="289" t="s">
        <v>647</v>
      </c>
      <c r="H14" s="290"/>
      <c r="I14" s="290"/>
      <c r="J14" s="290"/>
      <c r="K14" s="290"/>
      <c r="L14" s="290"/>
      <c r="M14" s="290"/>
      <c r="N14" s="290"/>
      <c r="O14" s="290"/>
      <c r="P14" s="290"/>
      <c r="Q14" s="290"/>
      <c r="R14" s="290"/>
      <c r="S14" s="290"/>
      <c r="T14" s="290"/>
      <c r="U14" s="290"/>
      <c r="V14" s="290"/>
      <c r="W14" s="290"/>
      <c r="X14" s="290"/>
      <c r="Y14" s="290"/>
    </row>
    <row r="15" spans="2:25" ht="15.6">
      <c r="B15" s="1472" t="s">
        <v>693</v>
      </c>
      <c r="C15" s="1472"/>
      <c r="D15" s="1472"/>
      <c r="G15" s="289" t="s">
        <v>648</v>
      </c>
      <c r="H15" s="290"/>
      <c r="I15" s="290"/>
      <c r="J15" s="290"/>
      <c r="K15" s="290"/>
      <c r="L15" s="290"/>
      <c r="M15" s="290"/>
      <c r="N15" s="290"/>
      <c r="O15" s="290"/>
      <c r="P15" s="290"/>
      <c r="Q15" s="290"/>
      <c r="R15" s="290"/>
      <c r="S15" s="290"/>
      <c r="T15" s="290"/>
      <c r="U15" s="290"/>
      <c r="V15" s="290"/>
      <c r="W15" s="290"/>
      <c r="X15" s="290"/>
      <c r="Y15" s="290"/>
    </row>
    <row r="17" spans="2:4">
      <c r="B17" s="288" t="s">
        <v>343</v>
      </c>
      <c r="C17" s="288" t="s">
        <v>636</v>
      </c>
      <c r="D17" s="288" t="s">
        <v>637</v>
      </c>
    </row>
    <row r="18" spans="2:4">
      <c r="B18" s="280">
        <v>1</v>
      </c>
      <c r="C18" s="281" t="s">
        <v>638</v>
      </c>
      <c r="D18" s="281">
        <v>1</v>
      </c>
    </row>
    <row r="19" spans="2:4">
      <c r="B19" s="280">
        <v>2</v>
      </c>
      <c r="C19" s="281" t="s">
        <v>639</v>
      </c>
      <c r="D19" s="281">
        <v>24</v>
      </c>
    </row>
    <row r="20" spans="2:4">
      <c r="B20" s="280">
        <v>3</v>
      </c>
      <c r="C20" s="281" t="s">
        <v>640</v>
      </c>
      <c r="D20" s="281">
        <v>1</v>
      </c>
    </row>
    <row r="21" spans="2:4">
      <c r="B21" s="280">
        <v>4</v>
      </c>
      <c r="C21" s="281" t="s">
        <v>641</v>
      </c>
      <c r="D21" s="281">
        <v>1</v>
      </c>
    </row>
    <row r="22" spans="2:4">
      <c r="B22" s="280">
        <v>5</v>
      </c>
      <c r="C22" s="281" t="s">
        <v>642</v>
      </c>
      <c r="D22" s="281">
        <v>1</v>
      </c>
    </row>
    <row r="23" spans="2:4">
      <c r="B23" s="280">
        <v>6</v>
      </c>
      <c r="C23" s="281" t="s">
        <v>643</v>
      </c>
      <c r="D23" s="281">
        <v>2</v>
      </c>
    </row>
    <row r="24" spans="2:4">
      <c r="B24" s="280">
        <v>7</v>
      </c>
      <c r="C24" s="281" t="s">
        <v>644</v>
      </c>
      <c r="D24" s="281">
        <v>0</v>
      </c>
    </row>
    <row r="25" spans="2:4">
      <c r="B25" s="280">
        <v>8</v>
      </c>
      <c r="C25" s="281" t="s">
        <v>645</v>
      </c>
      <c r="D25" s="281">
        <v>0</v>
      </c>
    </row>
    <row r="29" spans="2:4">
      <c r="B29" s="1484" t="s">
        <v>712</v>
      </c>
      <c r="C29" s="1484"/>
      <c r="D29" s="1484"/>
    </row>
    <row r="30" spans="2:4">
      <c r="B30" s="1484" t="s">
        <v>649</v>
      </c>
      <c r="C30" s="1484"/>
      <c r="D30" s="1484"/>
    </row>
    <row r="31" spans="2:4">
      <c r="B31" s="320"/>
      <c r="C31" s="320"/>
      <c r="D31" s="320"/>
    </row>
    <row r="32" spans="2:4">
      <c r="B32" s="321" t="s">
        <v>343</v>
      </c>
      <c r="C32" s="321" t="s">
        <v>636</v>
      </c>
      <c r="D32" s="321" t="s">
        <v>637</v>
      </c>
    </row>
    <row r="33" spans="2:4">
      <c r="B33" s="322">
        <v>1</v>
      </c>
      <c r="C33" s="323" t="s">
        <v>638</v>
      </c>
      <c r="D33" s="323">
        <v>1</v>
      </c>
    </row>
    <row r="34" spans="2:4">
      <c r="B34" s="322">
        <v>2</v>
      </c>
      <c r="C34" s="323" t="s">
        <v>639</v>
      </c>
      <c r="D34" s="323">
        <v>0</v>
      </c>
    </row>
    <row r="35" spans="2:4">
      <c r="B35" s="322">
        <v>3</v>
      </c>
      <c r="C35" s="323" t="s">
        <v>640</v>
      </c>
      <c r="D35" s="323">
        <v>0</v>
      </c>
    </row>
    <row r="36" spans="2:4">
      <c r="B36" s="322">
        <v>4</v>
      </c>
      <c r="C36" s="323" t="s">
        <v>641</v>
      </c>
      <c r="D36" s="323">
        <v>0</v>
      </c>
    </row>
    <row r="37" spans="2:4">
      <c r="B37" s="322">
        <v>5</v>
      </c>
      <c r="C37" s="323" t="s">
        <v>642</v>
      </c>
      <c r="D37" s="323">
        <v>0</v>
      </c>
    </row>
    <row r="38" spans="2:4">
      <c r="B38" s="322">
        <v>6</v>
      </c>
      <c r="C38" s="323" t="s">
        <v>643</v>
      </c>
      <c r="D38" s="323">
        <v>0</v>
      </c>
    </row>
    <row r="39" spans="2:4">
      <c r="B39" s="322">
        <v>7</v>
      </c>
      <c r="C39" s="323" t="s">
        <v>644</v>
      </c>
      <c r="D39" s="323">
        <v>0</v>
      </c>
    </row>
    <row r="40" spans="2:4">
      <c r="B40" s="322">
        <v>8</v>
      </c>
      <c r="C40" s="323" t="s">
        <v>645</v>
      </c>
      <c r="D40" s="323">
        <v>0</v>
      </c>
    </row>
    <row r="42" spans="2:4">
      <c r="B42" s="1472" t="s">
        <v>796</v>
      </c>
      <c r="C42" s="1472"/>
      <c r="D42" s="1472"/>
    </row>
    <row r="43" spans="2:4">
      <c r="B43" s="1472" t="s">
        <v>649</v>
      </c>
      <c r="C43" s="1472"/>
      <c r="D43" s="1472"/>
    </row>
    <row r="45" spans="2:4">
      <c r="B45" s="288" t="s">
        <v>343</v>
      </c>
      <c r="C45" s="288" t="s">
        <v>636</v>
      </c>
      <c r="D45" s="288" t="s">
        <v>637</v>
      </c>
    </row>
    <row r="46" spans="2:4">
      <c r="B46" s="280">
        <v>1</v>
      </c>
      <c r="C46" s="281" t="s">
        <v>638</v>
      </c>
      <c r="D46" s="281">
        <v>1</v>
      </c>
    </row>
    <row r="47" spans="2:4">
      <c r="B47" s="280">
        <v>2</v>
      </c>
      <c r="C47" s="281" t="s">
        <v>639</v>
      </c>
      <c r="D47" s="281">
        <v>0</v>
      </c>
    </row>
    <row r="48" spans="2:4">
      <c r="B48" s="280">
        <v>3</v>
      </c>
      <c r="C48" s="281" t="s">
        <v>640</v>
      </c>
      <c r="D48" s="281">
        <v>0</v>
      </c>
    </row>
    <row r="49" spans="2:4">
      <c r="B49" s="280">
        <v>4</v>
      </c>
      <c r="C49" s="281" t="s">
        <v>641</v>
      </c>
      <c r="D49" s="281">
        <v>0</v>
      </c>
    </row>
    <row r="50" spans="2:4">
      <c r="B50" s="280">
        <v>5</v>
      </c>
      <c r="C50" s="281" t="s">
        <v>642</v>
      </c>
      <c r="D50" s="281">
        <v>0</v>
      </c>
    </row>
    <row r="51" spans="2:4">
      <c r="B51" s="280">
        <v>6</v>
      </c>
      <c r="C51" s="281" t="s">
        <v>643</v>
      </c>
      <c r="D51" s="281">
        <v>0</v>
      </c>
    </row>
    <row r="52" spans="2:4">
      <c r="B52" s="280">
        <v>7</v>
      </c>
      <c r="C52" s="281" t="s">
        <v>644</v>
      </c>
      <c r="D52" s="281">
        <v>0</v>
      </c>
    </row>
    <row r="53" spans="2:4">
      <c r="B53" s="280">
        <v>8</v>
      </c>
      <c r="C53" s="281" t="s">
        <v>645</v>
      </c>
      <c r="D53" s="281">
        <v>0</v>
      </c>
    </row>
    <row r="55" spans="2:4">
      <c r="B55" s="1472" t="s">
        <v>833</v>
      </c>
      <c r="C55" s="1472"/>
      <c r="D55" s="1472"/>
    </row>
    <row r="56" spans="2:4">
      <c r="B56" s="1472" t="s">
        <v>649</v>
      </c>
      <c r="C56" s="1472"/>
      <c r="D56" s="1472"/>
    </row>
    <row r="58" spans="2:4">
      <c r="B58" s="288" t="s">
        <v>343</v>
      </c>
      <c r="C58" s="288" t="s">
        <v>636</v>
      </c>
      <c r="D58" s="288" t="s">
        <v>637</v>
      </c>
    </row>
    <row r="59" spans="2:4">
      <c r="B59" s="280">
        <v>1</v>
      </c>
      <c r="C59" s="281" t="s">
        <v>638</v>
      </c>
      <c r="D59" s="281">
        <v>1</v>
      </c>
    </row>
    <row r="60" spans="2:4">
      <c r="B60" s="280">
        <v>2</v>
      </c>
      <c r="C60" s="281" t="s">
        <v>639</v>
      </c>
      <c r="D60" s="281">
        <v>0</v>
      </c>
    </row>
    <row r="61" spans="2:4">
      <c r="B61" s="280">
        <v>3</v>
      </c>
      <c r="C61" s="281" t="s">
        <v>640</v>
      </c>
      <c r="D61" s="281">
        <v>0</v>
      </c>
    </row>
    <row r="62" spans="2:4">
      <c r="B62" s="280">
        <v>4</v>
      </c>
      <c r="C62" s="281" t="s">
        <v>641</v>
      </c>
      <c r="D62" s="281">
        <v>0</v>
      </c>
    </row>
    <row r="63" spans="2:4">
      <c r="B63" s="280">
        <v>5</v>
      </c>
      <c r="C63" s="281" t="s">
        <v>642</v>
      </c>
      <c r="D63" s="281">
        <v>0</v>
      </c>
    </row>
    <row r="64" spans="2:4">
      <c r="B64" s="280">
        <v>6</v>
      </c>
      <c r="C64" s="281" t="s">
        <v>643</v>
      </c>
      <c r="D64" s="281">
        <v>0</v>
      </c>
    </row>
    <row r="65" spans="2:4">
      <c r="B65" s="280">
        <v>7</v>
      </c>
      <c r="C65" s="281" t="s">
        <v>644</v>
      </c>
      <c r="D65" s="281">
        <v>0</v>
      </c>
    </row>
    <row r="66" spans="2:4">
      <c r="B66" s="280">
        <v>8</v>
      </c>
      <c r="C66" s="281" t="s">
        <v>645</v>
      </c>
      <c r="D66" s="281">
        <v>0</v>
      </c>
    </row>
    <row r="68" spans="2:4">
      <c r="B68" s="1472" t="s">
        <v>842</v>
      </c>
      <c r="C68" s="1472"/>
      <c r="D68" s="1472"/>
    </row>
    <row r="69" spans="2:4">
      <c r="B69" s="1472" t="s">
        <v>649</v>
      </c>
      <c r="C69" s="1472"/>
      <c r="D69" s="1472"/>
    </row>
    <row r="71" spans="2:4">
      <c r="B71" s="288" t="s">
        <v>343</v>
      </c>
      <c r="C71" s="288" t="s">
        <v>636</v>
      </c>
      <c r="D71" s="288" t="s">
        <v>637</v>
      </c>
    </row>
    <row r="72" spans="2:4">
      <c r="B72" s="280">
        <v>1</v>
      </c>
      <c r="C72" s="281" t="s">
        <v>638</v>
      </c>
      <c r="D72" s="281">
        <v>1</v>
      </c>
    </row>
    <row r="73" spans="2:4">
      <c r="B73" s="280">
        <v>2</v>
      </c>
      <c r="C73" s="281" t="s">
        <v>639</v>
      </c>
      <c r="D73" s="281">
        <v>0</v>
      </c>
    </row>
    <row r="74" spans="2:4">
      <c r="B74" s="280">
        <v>3</v>
      </c>
      <c r="C74" s="281" t="s">
        <v>640</v>
      </c>
      <c r="D74" s="281">
        <v>0</v>
      </c>
    </row>
    <row r="75" spans="2:4">
      <c r="B75" s="280">
        <v>4</v>
      </c>
      <c r="C75" s="281" t="s">
        <v>641</v>
      </c>
      <c r="D75" s="281">
        <v>0</v>
      </c>
    </row>
    <row r="76" spans="2:4">
      <c r="B76" s="280">
        <v>5</v>
      </c>
      <c r="C76" s="281" t="s">
        <v>642</v>
      </c>
      <c r="D76" s="281">
        <v>0</v>
      </c>
    </row>
    <row r="77" spans="2:4">
      <c r="B77" s="280">
        <v>6</v>
      </c>
      <c r="C77" s="281" t="s">
        <v>643</v>
      </c>
      <c r="D77" s="281">
        <v>0</v>
      </c>
    </row>
    <row r="78" spans="2:4">
      <c r="B78" s="280">
        <v>7</v>
      </c>
      <c r="C78" s="281" t="s">
        <v>644</v>
      </c>
      <c r="D78" s="281">
        <v>0</v>
      </c>
    </row>
    <row r="79" spans="2:4">
      <c r="B79" s="280">
        <v>8</v>
      </c>
      <c r="C79" s="281" t="s">
        <v>645</v>
      </c>
      <c r="D79" s="281">
        <v>0</v>
      </c>
    </row>
    <row r="81" spans="2:4" ht="15.6">
      <c r="B81" s="1483" t="s">
        <v>843</v>
      </c>
      <c r="C81" s="1483"/>
      <c r="D81" s="1483"/>
    </row>
    <row r="82" spans="2:4" ht="15.6">
      <c r="B82" s="1483" t="s">
        <v>649</v>
      </c>
      <c r="C82" s="1483"/>
      <c r="D82" s="1483"/>
    </row>
    <row r="83" spans="2:4" ht="15.6">
      <c r="B83" s="290"/>
      <c r="C83" s="290"/>
      <c r="D83" s="290"/>
    </row>
    <row r="84" spans="2:4" ht="15.6">
      <c r="B84" s="346" t="s">
        <v>343</v>
      </c>
      <c r="C84" s="346" t="s">
        <v>636</v>
      </c>
      <c r="D84" s="346" t="s">
        <v>637</v>
      </c>
    </row>
    <row r="85" spans="2:4" ht="15.6">
      <c r="B85" s="347">
        <v>1</v>
      </c>
      <c r="C85" s="348" t="s">
        <v>638</v>
      </c>
      <c r="D85" s="348">
        <v>1</v>
      </c>
    </row>
    <row r="86" spans="2:4" ht="15.6">
      <c r="B86" s="347">
        <v>2</v>
      </c>
      <c r="C86" s="348" t="s">
        <v>639</v>
      </c>
      <c r="D86" s="348">
        <v>5</v>
      </c>
    </row>
    <row r="87" spans="2:4" ht="15.6">
      <c r="B87" s="347">
        <v>3</v>
      </c>
      <c r="C87" s="348" t="s">
        <v>640</v>
      </c>
      <c r="D87" s="348">
        <v>1</v>
      </c>
    </row>
    <row r="88" spans="2:4" ht="15.6">
      <c r="B88" s="347">
        <v>4</v>
      </c>
      <c r="C88" s="348" t="s">
        <v>641</v>
      </c>
      <c r="D88" s="348">
        <v>1</v>
      </c>
    </row>
    <row r="89" spans="2:4" ht="15.6">
      <c r="B89" s="347">
        <v>5</v>
      </c>
      <c r="C89" s="348" t="s">
        <v>642</v>
      </c>
      <c r="D89" s="348">
        <v>1</v>
      </c>
    </row>
    <row r="90" spans="2:4" ht="15.6">
      <c r="B90" s="347">
        <v>6</v>
      </c>
      <c r="C90" s="348" t="s">
        <v>643</v>
      </c>
      <c r="D90" s="348">
        <v>1</v>
      </c>
    </row>
    <row r="91" spans="2:4" ht="15.6">
      <c r="B91" s="347">
        <v>7</v>
      </c>
      <c r="C91" s="348" t="s">
        <v>644</v>
      </c>
      <c r="D91" s="348">
        <v>1</v>
      </c>
    </row>
    <row r="92" spans="2:4" ht="15.6">
      <c r="B92" s="347">
        <v>8</v>
      </c>
      <c r="C92" s="348" t="s">
        <v>645</v>
      </c>
      <c r="D92" s="348">
        <v>1</v>
      </c>
    </row>
    <row r="95" spans="2:4" ht="15.6">
      <c r="B95" s="1483" t="s">
        <v>850</v>
      </c>
      <c r="C95" s="1483"/>
      <c r="D95" s="1483"/>
    </row>
    <row r="96" spans="2:4" ht="15.6">
      <c r="B96" s="1483" t="s">
        <v>649</v>
      </c>
      <c r="C96" s="1483"/>
      <c r="D96" s="1483"/>
    </row>
    <row r="97" spans="2:4" ht="15.6">
      <c r="B97" s="290"/>
      <c r="C97" s="290"/>
      <c r="D97" s="290"/>
    </row>
    <row r="98" spans="2:4" ht="15.6">
      <c r="B98" s="346" t="s">
        <v>343</v>
      </c>
      <c r="C98" s="346" t="s">
        <v>636</v>
      </c>
      <c r="D98" s="346" t="s">
        <v>637</v>
      </c>
    </row>
    <row r="99" spans="2:4" ht="15.6">
      <c r="B99" s="347">
        <v>1</v>
      </c>
      <c r="C99" s="348" t="s">
        <v>638</v>
      </c>
      <c r="D99" s="348">
        <v>1</v>
      </c>
    </row>
    <row r="100" spans="2:4" ht="15.6">
      <c r="B100" s="347">
        <v>2</v>
      </c>
      <c r="C100" s="348" t="s">
        <v>639</v>
      </c>
      <c r="D100" s="348">
        <v>38</v>
      </c>
    </row>
    <row r="101" spans="2:4" ht="15.6">
      <c r="B101" s="347">
        <v>3</v>
      </c>
      <c r="C101" s="348" t="s">
        <v>640</v>
      </c>
      <c r="D101" s="348">
        <v>0</v>
      </c>
    </row>
    <row r="102" spans="2:4" ht="15.6">
      <c r="B102" s="347">
        <v>4</v>
      </c>
      <c r="C102" s="348" t="s">
        <v>641</v>
      </c>
      <c r="D102" s="348">
        <v>0</v>
      </c>
    </row>
    <row r="103" spans="2:4" ht="15.6">
      <c r="B103" s="347">
        <v>5</v>
      </c>
      <c r="C103" s="348" t="s">
        <v>642</v>
      </c>
      <c r="D103" s="348">
        <v>0</v>
      </c>
    </row>
    <row r="104" spans="2:4" ht="15.6">
      <c r="B104" s="347">
        <v>6</v>
      </c>
      <c r="C104" s="348" t="s">
        <v>643</v>
      </c>
      <c r="D104" s="348">
        <v>0</v>
      </c>
    </row>
    <row r="105" spans="2:4" ht="15.6">
      <c r="B105" s="347">
        <v>7</v>
      </c>
      <c r="C105" s="348" t="s">
        <v>644</v>
      </c>
      <c r="D105" s="348">
        <v>0</v>
      </c>
    </row>
    <row r="106" spans="2:4" ht="15.6">
      <c r="B106" s="347">
        <v>8</v>
      </c>
      <c r="C106" s="348" t="s">
        <v>645</v>
      </c>
      <c r="D106" s="348">
        <v>0</v>
      </c>
    </row>
    <row r="109" spans="2:4" ht="15.6">
      <c r="B109" s="1483" t="s">
        <v>860</v>
      </c>
      <c r="C109" s="1483"/>
      <c r="D109" s="1483"/>
    </row>
    <row r="110" spans="2:4" ht="15.6">
      <c r="B110" s="1483" t="s">
        <v>649</v>
      </c>
      <c r="C110" s="1483"/>
      <c r="D110" s="1483"/>
    </row>
    <row r="111" spans="2:4" ht="15.6">
      <c r="B111" s="290"/>
      <c r="C111" s="290"/>
      <c r="D111" s="290"/>
    </row>
    <row r="112" spans="2:4" ht="15.6">
      <c r="B112" s="346" t="s">
        <v>343</v>
      </c>
      <c r="C112" s="346" t="s">
        <v>636</v>
      </c>
      <c r="D112" s="346" t="s">
        <v>637</v>
      </c>
    </row>
    <row r="113" spans="2:4" ht="15.6">
      <c r="B113" s="347">
        <v>1</v>
      </c>
      <c r="C113" s="348" t="s">
        <v>638</v>
      </c>
      <c r="D113" s="348">
        <v>0</v>
      </c>
    </row>
    <row r="114" spans="2:4" ht="15.6">
      <c r="B114" s="347">
        <v>2</v>
      </c>
      <c r="C114" s="348" t="s">
        <v>639</v>
      </c>
      <c r="D114" s="348">
        <v>0</v>
      </c>
    </row>
    <row r="115" spans="2:4" ht="15.6">
      <c r="B115" s="347">
        <v>3</v>
      </c>
      <c r="C115" s="348" t="s">
        <v>640</v>
      </c>
      <c r="D115" s="348">
        <v>0</v>
      </c>
    </row>
    <row r="116" spans="2:4" ht="15.6">
      <c r="B116" s="347">
        <v>4</v>
      </c>
      <c r="C116" s="348" t="s">
        <v>641</v>
      </c>
      <c r="D116" s="348">
        <v>0</v>
      </c>
    </row>
    <row r="117" spans="2:4" ht="15.6">
      <c r="B117" s="347">
        <v>5</v>
      </c>
      <c r="C117" s="348" t="s">
        <v>642</v>
      </c>
      <c r="D117" s="348">
        <v>0</v>
      </c>
    </row>
    <row r="118" spans="2:4" ht="15.6">
      <c r="B118" s="347">
        <v>6</v>
      </c>
      <c r="C118" s="348" t="s">
        <v>643</v>
      </c>
      <c r="D118" s="348">
        <v>0</v>
      </c>
    </row>
    <row r="119" spans="2:4" ht="15.6">
      <c r="B119" s="347">
        <v>7</v>
      </c>
      <c r="C119" s="348" t="s">
        <v>644</v>
      </c>
      <c r="D119" s="348">
        <v>0</v>
      </c>
    </row>
    <row r="120" spans="2:4" ht="15.6">
      <c r="B120" s="347">
        <v>8</v>
      </c>
      <c r="C120" s="348" t="s">
        <v>645</v>
      </c>
      <c r="D120" s="348">
        <v>0</v>
      </c>
    </row>
    <row r="123" spans="2:4" ht="15.6">
      <c r="B123" s="1483" t="s">
        <v>871</v>
      </c>
      <c r="C123" s="1483"/>
      <c r="D123" s="1483"/>
    </row>
    <row r="124" spans="2:4" ht="15.6">
      <c r="B124" s="1483" t="s">
        <v>649</v>
      </c>
      <c r="C124" s="1483"/>
      <c r="D124" s="1483"/>
    </row>
    <row r="125" spans="2:4" ht="15.6">
      <c r="B125" s="290"/>
      <c r="C125" s="290"/>
      <c r="D125" s="290"/>
    </row>
    <row r="126" spans="2:4" ht="15.6">
      <c r="B126" s="346" t="s">
        <v>343</v>
      </c>
      <c r="C126" s="346" t="s">
        <v>636</v>
      </c>
      <c r="D126" s="346" t="s">
        <v>637</v>
      </c>
    </row>
    <row r="127" spans="2:4" ht="15.6">
      <c r="B127" s="347">
        <v>1</v>
      </c>
      <c r="C127" s="348" t="s">
        <v>638</v>
      </c>
      <c r="D127" s="348">
        <v>0</v>
      </c>
    </row>
    <row r="128" spans="2:4" ht="15.6">
      <c r="B128" s="347">
        <v>2</v>
      </c>
      <c r="C128" s="348" t="s">
        <v>639</v>
      </c>
      <c r="D128" s="348">
        <v>0</v>
      </c>
    </row>
    <row r="129" spans="2:4" ht="15.6">
      <c r="B129" s="347">
        <v>3</v>
      </c>
      <c r="C129" s="348" t="s">
        <v>640</v>
      </c>
      <c r="D129" s="348">
        <v>0</v>
      </c>
    </row>
    <row r="130" spans="2:4" ht="15.6">
      <c r="B130" s="347">
        <v>4</v>
      </c>
      <c r="C130" s="348" t="s">
        <v>641</v>
      </c>
      <c r="D130" s="348">
        <v>0</v>
      </c>
    </row>
    <row r="131" spans="2:4" ht="15.6">
      <c r="B131" s="347">
        <v>5</v>
      </c>
      <c r="C131" s="348" t="s">
        <v>642</v>
      </c>
      <c r="D131" s="348">
        <v>0</v>
      </c>
    </row>
    <row r="132" spans="2:4" ht="15.6">
      <c r="B132" s="347">
        <v>6</v>
      </c>
      <c r="C132" s="348" t="s">
        <v>643</v>
      </c>
      <c r="D132" s="348">
        <v>0</v>
      </c>
    </row>
    <row r="133" spans="2:4" ht="15.6">
      <c r="B133" s="347">
        <v>7</v>
      </c>
      <c r="C133" s="348" t="s">
        <v>644</v>
      </c>
      <c r="D133" s="348">
        <v>0</v>
      </c>
    </row>
    <row r="134" spans="2:4" ht="15.6">
      <c r="B134" s="347">
        <v>8</v>
      </c>
      <c r="C134" s="348" t="s">
        <v>645</v>
      </c>
      <c r="D134" s="348">
        <v>0</v>
      </c>
    </row>
  </sheetData>
  <mergeCells count="20">
    <mergeCell ref="B55:D55"/>
    <mergeCell ref="B56:D56"/>
    <mergeCell ref="B1:D1"/>
    <mergeCell ref="B14:D14"/>
    <mergeCell ref="B15:D15"/>
    <mergeCell ref="B42:D42"/>
    <mergeCell ref="B43:D43"/>
    <mergeCell ref="B29:D29"/>
    <mergeCell ref="B30:D30"/>
    <mergeCell ref="B2:D2"/>
    <mergeCell ref="B68:D68"/>
    <mergeCell ref="B69:D69"/>
    <mergeCell ref="B123:D123"/>
    <mergeCell ref="B124:D124"/>
    <mergeCell ref="B109:D109"/>
    <mergeCell ref="B110:D110"/>
    <mergeCell ref="B95:D95"/>
    <mergeCell ref="B96:D96"/>
    <mergeCell ref="B81:D81"/>
    <mergeCell ref="B82:D82"/>
  </mergeCells>
  <pageMargins left="0.7" right="0.7" top="0.75" bottom="0.75" header="0.3" footer="0.3"/>
  <pageSetup paperSize="9" orientation="portrait" horizontalDpi="4294967293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V264"/>
  <sheetViews>
    <sheetView topLeftCell="A244" zoomScale="90" zoomScaleNormal="90" workbookViewId="0">
      <selection activeCell="B264" sqref="B264"/>
    </sheetView>
  </sheetViews>
  <sheetFormatPr defaultRowHeight="14.4"/>
  <cols>
    <col min="1" max="1" width="5.44140625" customWidth="1"/>
    <col min="2" max="2" width="24.5546875" customWidth="1"/>
    <col min="3" max="3" width="19.109375" customWidth="1"/>
    <col min="4" max="4" width="20.88671875" customWidth="1"/>
    <col min="5" max="5" width="19.44140625" customWidth="1"/>
    <col min="6" max="6" width="14.88671875" customWidth="1"/>
    <col min="7" max="7" width="52.6640625" customWidth="1"/>
  </cols>
  <sheetData>
    <row r="3" spans="1:22">
      <c r="A3" s="1485" t="s">
        <v>668</v>
      </c>
      <c r="B3" s="1485"/>
      <c r="C3" s="1485"/>
      <c r="D3" s="1485"/>
      <c r="E3" s="1485"/>
      <c r="F3" s="1485"/>
      <c r="G3" s="1485"/>
    </row>
    <row r="4" spans="1:22">
      <c r="A4" s="1485" t="s">
        <v>713</v>
      </c>
      <c r="B4" s="1485"/>
      <c r="C4" s="1485"/>
      <c r="D4" s="1485"/>
      <c r="E4" s="1485"/>
      <c r="F4" s="1485"/>
      <c r="G4" s="1485"/>
      <c r="H4" s="287"/>
      <c r="I4" s="287"/>
      <c r="J4" s="287"/>
      <c r="K4" s="287"/>
      <c r="L4" s="287"/>
      <c r="M4" s="287"/>
      <c r="N4" s="287"/>
    </row>
    <row r="5" spans="1:22">
      <c r="A5" s="1485" t="s">
        <v>649</v>
      </c>
      <c r="B5" s="1485"/>
      <c r="C5" s="1485"/>
      <c r="D5" s="1485"/>
      <c r="E5" s="1485"/>
      <c r="F5" s="1485"/>
      <c r="G5" s="1485"/>
    </row>
    <row r="6" spans="1:22">
      <c r="A6" s="311"/>
      <c r="B6" s="311"/>
      <c r="C6" s="311"/>
      <c r="D6" s="311"/>
      <c r="E6" s="311"/>
      <c r="F6" s="311"/>
      <c r="G6" s="311"/>
    </row>
    <row r="7" spans="1:22">
      <c r="A7" s="1503" t="s">
        <v>714</v>
      </c>
      <c r="B7" s="1503"/>
      <c r="C7" s="298"/>
      <c r="D7" s="298"/>
      <c r="E7" s="298"/>
      <c r="F7" s="298"/>
      <c r="G7" s="298"/>
    </row>
    <row r="8" spans="1:22">
      <c r="A8" s="1487" t="s">
        <v>343</v>
      </c>
      <c r="B8" s="1487" t="s">
        <v>627</v>
      </c>
      <c r="C8" s="1487" t="s">
        <v>670</v>
      </c>
      <c r="D8" s="1488" t="s">
        <v>671</v>
      </c>
      <c r="E8" s="1488" t="s">
        <v>669</v>
      </c>
      <c r="F8" s="1488" t="s">
        <v>672</v>
      </c>
      <c r="G8" s="1488" t="s">
        <v>673</v>
      </c>
    </row>
    <row r="9" spans="1:22">
      <c r="A9" s="1476"/>
      <c r="B9" s="1476"/>
      <c r="C9" s="1476"/>
      <c r="D9" s="1473"/>
      <c r="E9" s="1473"/>
      <c r="F9" s="1473"/>
      <c r="G9" s="1473"/>
    </row>
    <row r="10" spans="1:22">
      <c r="A10" s="324">
        <v>1</v>
      </c>
      <c r="B10" s="325"/>
      <c r="C10" s="325"/>
      <c r="D10" s="326"/>
      <c r="E10" s="327"/>
      <c r="F10" s="328"/>
      <c r="G10" s="325"/>
      <c r="I10" s="1485"/>
      <c r="J10" s="1485"/>
      <c r="K10" s="1485"/>
      <c r="L10" s="1485"/>
      <c r="M10" s="1485"/>
      <c r="N10" s="1485"/>
      <c r="O10" s="1485"/>
      <c r="P10" s="1485"/>
      <c r="Q10" s="1485"/>
      <c r="R10" s="1485"/>
      <c r="S10" s="1485"/>
      <c r="T10" s="1485"/>
      <c r="U10" s="1485"/>
      <c r="V10" s="1485"/>
    </row>
    <row r="11" spans="1:22">
      <c r="A11" s="329">
        <v>2</v>
      </c>
      <c r="B11" s="325"/>
      <c r="C11" s="325"/>
      <c r="D11" s="330"/>
      <c r="E11" s="325"/>
      <c r="F11" s="325"/>
      <c r="G11" s="325"/>
      <c r="I11" s="1471"/>
      <c r="J11" s="1471"/>
      <c r="K11" s="1471"/>
      <c r="L11" s="1471"/>
      <c r="M11" s="1471"/>
      <c r="N11" s="1471"/>
      <c r="O11" s="1471"/>
      <c r="P11" s="1471"/>
      <c r="Q11" s="1471"/>
      <c r="R11" s="1471"/>
      <c r="S11" s="1471"/>
      <c r="T11" s="1471"/>
      <c r="U11" s="1471"/>
      <c r="V11" s="1471"/>
    </row>
    <row r="12" spans="1:22">
      <c r="A12" s="324">
        <v>3</v>
      </c>
      <c r="B12" s="325"/>
      <c r="C12" s="325"/>
      <c r="D12" s="330"/>
      <c r="E12" s="325"/>
      <c r="F12" s="325"/>
      <c r="G12" s="325"/>
    </row>
    <row r="13" spans="1:22">
      <c r="A13" s="295">
        <v>4</v>
      </c>
      <c r="B13" s="369"/>
      <c r="C13" s="369"/>
      <c r="D13" s="370"/>
      <c r="E13" s="369"/>
      <c r="F13" s="369"/>
      <c r="G13" s="369"/>
    </row>
    <row r="14" spans="1:22">
      <c r="A14" s="295">
        <v>5</v>
      </c>
      <c r="B14" s="369"/>
      <c r="C14" s="369"/>
      <c r="D14" s="370"/>
      <c r="E14" s="369"/>
      <c r="F14" s="369"/>
      <c r="G14" s="369"/>
    </row>
    <row r="15" spans="1:22">
      <c r="A15" s="295">
        <v>6</v>
      </c>
      <c r="B15" s="369"/>
      <c r="C15" s="369"/>
      <c r="D15" s="370"/>
      <c r="E15" s="369"/>
      <c r="F15" s="369"/>
      <c r="G15" s="369"/>
    </row>
    <row r="16" spans="1:22">
      <c r="A16" s="295">
        <v>7</v>
      </c>
      <c r="B16" s="369"/>
      <c r="C16" s="369"/>
      <c r="D16" s="370"/>
      <c r="E16" s="369"/>
      <c r="F16" s="369"/>
      <c r="G16" s="369"/>
    </row>
    <row r="17" spans="1:7">
      <c r="A17" s="295">
        <v>8</v>
      </c>
      <c r="B17" s="369"/>
      <c r="C17" s="369"/>
      <c r="D17" s="370"/>
      <c r="E17" s="369"/>
      <c r="F17" s="369"/>
      <c r="G17" s="369"/>
    </row>
    <row r="19" spans="1:7">
      <c r="A19" s="1485" t="s">
        <v>668</v>
      </c>
      <c r="B19" s="1485"/>
      <c r="C19" s="1485"/>
      <c r="D19" s="1485"/>
      <c r="E19" s="1485"/>
      <c r="F19" s="1485"/>
      <c r="G19" s="1485"/>
    </row>
    <row r="20" spans="1:7">
      <c r="A20" s="1485" t="s">
        <v>716</v>
      </c>
      <c r="B20" s="1485"/>
      <c r="C20" s="1485"/>
      <c r="D20" s="1485"/>
      <c r="E20" s="1485"/>
      <c r="F20" s="1485"/>
      <c r="G20" s="1485"/>
    </row>
    <row r="21" spans="1:7">
      <c r="A21" s="1485" t="s">
        <v>649</v>
      </c>
      <c r="B21" s="1485"/>
      <c r="C21" s="1485"/>
      <c r="D21" s="1485"/>
      <c r="E21" s="1485"/>
      <c r="F21" s="1485"/>
      <c r="G21" s="1485"/>
    </row>
    <row r="22" spans="1:7">
      <c r="A22" s="298"/>
      <c r="B22" s="298"/>
      <c r="C22" s="298"/>
      <c r="D22" s="298"/>
      <c r="E22" s="298"/>
      <c r="F22" s="298"/>
      <c r="G22" s="298"/>
    </row>
    <row r="23" spans="1:7">
      <c r="A23" s="1475" t="s">
        <v>343</v>
      </c>
      <c r="B23" s="1476" t="s">
        <v>627</v>
      </c>
      <c r="C23" s="1501" t="s">
        <v>670</v>
      </c>
      <c r="D23" s="1502" t="s">
        <v>671</v>
      </c>
      <c r="E23" s="1502" t="s">
        <v>669</v>
      </c>
      <c r="F23" s="1473" t="s">
        <v>672</v>
      </c>
      <c r="G23" s="1490" t="s">
        <v>673</v>
      </c>
    </row>
    <row r="24" spans="1:7">
      <c r="A24" s="1475"/>
      <c r="B24" s="1482"/>
      <c r="C24" s="1475"/>
      <c r="D24" s="1481"/>
      <c r="E24" s="1481"/>
      <c r="F24" s="1474"/>
      <c r="G24" s="1481"/>
    </row>
    <row r="25" spans="1:7">
      <c r="A25" s="1476"/>
      <c r="B25" s="1482"/>
      <c r="C25" s="1476"/>
      <c r="D25" s="1473"/>
      <c r="E25" s="1473"/>
      <c r="F25" s="1474"/>
      <c r="G25" s="1473"/>
    </row>
    <row r="26" spans="1:7">
      <c r="A26" s="371">
        <v>1</v>
      </c>
      <c r="B26" s="297" t="s">
        <v>717</v>
      </c>
      <c r="C26" s="297" t="s">
        <v>718</v>
      </c>
      <c r="D26" s="318" t="s">
        <v>719</v>
      </c>
      <c r="E26" s="297" t="s">
        <v>720</v>
      </c>
      <c r="F26" s="296" t="s">
        <v>695</v>
      </c>
      <c r="G26" s="337" t="s">
        <v>721</v>
      </c>
    </row>
    <row r="27" spans="1:7">
      <c r="A27" s="294">
        <v>2</v>
      </c>
      <c r="B27" s="281" t="s">
        <v>722</v>
      </c>
      <c r="C27" s="281" t="s">
        <v>723</v>
      </c>
      <c r="D27" s="319" t="s">
        <v>724</v>
      </c>
      <c r="E27" s="281" t="s">
        <v>720</v>
      </c>
      <c r="F27" s="281" t="s">
        <v>695</v>
      </c>
      <c r="G27" s="281" t="s">
        <v>725</v>
      </c>
    </row>
    <row r="28" spans="1:7">
      <c r="A28" s="371">
        <v>3</v>
      </c>
      <c r="B28" s="297" t="s">
        <v>726</v>
      </c>
      <c r="C28" s="297" t="s">
        <v>861</v>
      </c>
      <c r="D28" s="318" t="s">
        <v>862</v>
      </c>
      <c r="E28" s="297" t="s">
        <v>727</v>
      </c>
      <c r="F28" s="297" t="s">
        <v>695</v>
      </c>
      <c r="G28" s="296" t="s">
        <v>728</v>
      </c>
    </row>
    <row r="29" spans="1:7">
      <c r="A29" s="294">
        <v>4</v>
      </c>
      <c r="B29" s="281" t="s">
        <v>729</v>
      </c>
      <c r="C29" s="281" t="s">
        <v>730</v>
      </c>
      <c r="D29" s="319" t="s">
        <v>731</v>
      </c>
      <c r="E29" s="281" t="s">
        <v>732</v>
      </c>
      <c r="F29" s="281" t="s">
        <v>695</v>
      </c>
      <c r="G29" s="281" t="s">
        <v>733</v>
      </c>
    </row>
    <row r="30" spans="1:7">
      <c r="A30" s="295">
        <v>5</v>
      </c>
      <c r="B30" s="281" t="s">
        <v>734</v>
      </c>
      <c r="C30" s="281" t="s">
        <v>735</v>
      </c>
      <c r="D30" s="319" t="s">
        <v>736</v>
      </c>
      <c r="E30" s="281" t="s">
        <v>737</v>
      </c>
      <c r="F30" s="281" t="s">
        <v>695</v>
      </c>
      <c r="G30" s="281" t="s">
        <v>738</v>
      </c>
    </row>
    <row r="31" spans="1:7">
      <c r="A31" s="294">
        <v>6</v>
      </c>
      <c r="B31" s="281" t="s">
        <v>739</v>
      </c>
      <c r="C31" s="281" t="s">
        <v>740</v>
      </c>
      <c r="D31" s="319" t="s">
        <v>741</v>
      </c>
      <c r="E31" s="281" t="s">
        <v>737</v>
      </c>
      <c r="F31" s="281" t="s">
        <v>695</v>
      </c>
      <c r="G31" s="281" t="s">
        <v>742</v>
      </c>
    </row>
    <row r="32" spans="1:7">
      <c r="A32" s="294">
        <v>7</v>
      </c>
      <c r="B32" s="281" t="s">
        <v>743</v>
      </c>
      <c r="C32" s="281" t="s">
        <v>744</v>
      </c>
      <c r="D32" s="319" t="s">
        <v>745</v>
      </c>
      <c r="E32" s="281" t="s">
        <v>746</v>
      </c>
      <c r="F32" s="281" t="s">
        <v>695</v>
      </c>
      <c r="G32" s="337" t="s">
        <v>747</v>
      </c>
    </row>
    <row r="33" spans="1:7">
      <c r="A33" s="294">
        <v>8</v>
      </c>
      <c r="B33" s="281" t="s">
        <v>748</v>
      </c>
      <c r="C33" s="281" t="s">
        <v>749</v>
      </c>
      <c r="D33" s="319" t="s">
        <v>750</v>
      </c>
      <c r="E33" s="281" t="s">
        <v>746</v>
      </c>
      <c r="F33" s="281" t="s">
        <v>695</v>
      </c>
      <c r="G33" s="337" t="s">
        <v>751</v>
      </c>
    </row>
    <row r="34" spans="1:7">
      <c r="A34" s="295">
        <v>9</v>
      </c>
      <c r="B34" s="281" t="s">
        <v>752</v>
      </c>
      <c r="C34" s="281" t="s">
        <v>753</v>
      </c>
      <c r="D34" s="319" t="s">
        <v>754</v>
      </c>
      <c r="E34" s="281" t="s">
        <v>755</v>
      </c>
      <c r="F34" s="281" t="s">
        <v>695</v>
      </c>
      <c r="G34" s="337" t="s">
        <v>756</v>
      </c>
    </row>
    <row r="35" spans="1:7">
      <c r="A35" s="295">
        <v>10</v>
      </c>
      <c r="B35" s="281" t="s">
        <v>757</v>
      </c>
      <c r="C35" s="281" t="s">
        <v>758</v>
      </c>
      <c r="D35" s="319" t="s">
        <v>759</v>
      </c>
      <c r="E35" s="281" t="s">
        <v>755</v>
      </c>
      <c r="F35" s="281" t="s">
        <v>695</v>
      </c>
      <c r="G35" s="281" t="s">
        <v>725</v>
      </c>
    </row>
    <row r="36" spans="1:7">
      <c r="A36" s="295">
        <v>11</v>
      </c>
      <c r="B36" s="281" t="s">
        <v>760</v>
      </c>
      <c r="C36" s="281" t="s">
        <v>761</v>
      </c>
      <c r="D36" s="319" t="s">
        <v>762</v>
      </c>
      <c r="E36" s="281" t="s">
        <v>755</v>
      </c>
      <c r="F36" s="281" t="s">
        <v>695</v>
      </c>
      <c r="G36" s="337" t="s">
        <v>763</v>
      </c>
    </row>
    <row r="37" spans="1:7">
      <c r="A37" s="294">
        <v>12</v>
      </c>
      <c r="B37" s="281" t="s">
        <v>764</v>
      </c>
      <c r="C37" s="281" t="s">
        <v>765</v>
      </c>
      <c r="D37" s="319" t="s">
        <v>766</v>
      </c>
      <c r="E37" s="281" t="s">
        <v>767</v>
      </c>
      <c r="F37" s="281" t="s">
        <v>768</v>
      </c>
      <c r="G37" s="281" t="s">
        <v>725</v>
      </c>
    </row>
    <row r="38" spans="1:7">
      <c r="A38" s="295">
        <v>13</v>
      </c>
      <c r="B38" s="281" t="s">
        <v>769</v>
      </c>
      <c r="C38" s="281" t="s">
        <v>770</v>
      </c>
      <c r="D38" s="319" t="s">
        <v>771</v>
      </c>
      <c r="E38" s="281" t="s">
        <v>772</v>
      </c>
      <c r="F38" s="281" t="s">
        <v>768</v>
      </c>
      <c r="G38" s="281" t="s">
        <v>725</v>
      </c>
    </row>
    <row r="39" spans="1:7">
      <c r="A39" s="294">
        <v>14</v>
      </c>
      <c r="B39" s="281" t="s">
        <v>773</v>
      </c>
      <c r="C39" s="281" t="s">
        <v>774</v>
      </c>
      <c r="D39" s="319" t="s">
        <v>775</v>
      </c>
      <c r="E39" s="281" t="s">
        <v>776</v>
      </c>
      <c r="F39" s="281" t="s">
        <v>695</v>
      </c>
      <c r="G39" s="281" t="s">
        <v>725</v>
      </c>
    </row>
    <row r="40" spans="1:7">
      <c r="A40" s="295">
        <v>15</v>
      </c>
      <c r="B40" s="281" t="s">
        <v>777</v>
      </c>
      <c r="C40" s="281" t="s">
        <v>778</v>
      </c>
      <c r="D40" s="319" t="s">
        <v>779</v>
      </c>
      <c r="E40" s="281" t="s">
        <v>780</v>
      </c>
      <c r="F40" s="281" t="s">
        <v>695</v>
      </c>
      <c r="G40" s="281" t="s">
        <v>781</v>
      </c>
    </row>
    <row r="41" spans="1:7">
      <c r="A41" s="295">
        <v>16</v>
      </c>
      <c r="B41" s="281" t="s">
        <v>782</v>
      </c>
      <c r="C41" s="281" t="s">
        <v>783</v>
      </c>
      <c r="D41" s="319" t="s">
        <v>784</v>
      </c>
      <c r="E41" s="281" t="s">
        <v>780</v>
      </c>
      <c r="F41" s="281" t="s">
        <v>695</v>
      </c>
      <c r="G41" s="281" t="s">
        <v>785</v>
      </c>
    </row>
    <row r="42" spans="1:7">
      <c r="A42" s="295">
        <v>17</v>
      </c>
      <c r="B42" s="281" t="s">
        <v>786</v>
      </c>
      <c r="C42" s="281" t="s">
        <v>787</v>
      </c>
      <c r="D42" s="319" t="s">
        <v>788</v>
      </c>
      <c r="E42" s="281" t="s">
        <v>789</v>
      </c>
      <c r="F42" s="281" t="s">
        <v>695</v>
      </c>
      <c r="G42" s="281" t="s">
        <v>742</v>
      </c>
    </row>
    <row r="43" spans="1:7">
      <c r="A43" s="294">
        <v>18</v>
      </c>
      <c r="B43" s="281" t="s">
        <v>790</v>
      </c>
      <c r="C43" s="281" t="s">
        <v>791</v>
      </c>
      <c r="D43" s="319" t="s">
        <v>792</v>
      </c>
      <c r="E43" s="281" t="s">
        <v>789</v>
      </c>
      <c r="F43" s="281" t="s">
        <v>695</v>
      </c>
      <c r="G43" s="281" t="s">
        <v>793</v>
      </c>
    </row>
    <row r="45" spans="1:7">
      <c r="A45" s="352"/>
      <c r="B45" s="277"/>
      <c r="C45" s="277"/>
      <c r="D45" s="353"/>
      <c r="E45" s="277"/>
      <c r="F45" s="277"/>
      <c r="G45" s="277"/>
    </row>
    <row r="47" spans="1:7">
      <c r="A47" s="1485"/>
      <c r="B47" s="1485"/>
      <c r="C47" s="1485"/>
      <c r="D47" s="1485"/>
      <c r="E47" s="1485"/>
      <c r="F47" s="1485"/>
      <c r="G47" s="1485"/>
    </row>
    <row r="48" spans="1:7">
      <c r="A48" s="1485" t="s">
        <v>668</v>
      </c>
      <c r="B48" s="1485"/>
      <c r="C48" s="1485"/>
      <c r="D48" s="1485"/>
      <c r="E48" s="1485"/>
      <c r="F48" s="1485"/>
      <c r="G48" s="1485"/>
    </row>
    <row r="49" spans="1:7">
      <c r="A49" s="1485" t="s">
        <v>797</v>
      </c>
      <c r="B49" s="1485"/>
      <c r="C49" s="1485"/>
      <c r="D49" s="1485"/>
      <c r="E49" s="1485"/>
      <c r="F49" s="1485"/>
      <c r="G49" s="1485"/>
    </row>
    <row r="50" spans="1:7">
      <c r="A50" s="298"/>
      <c r="B50" s="298"/>
      <c r="C50" s="298"/>
      <c r="D50" s="298"/>
      <c r="E50" s="298"/>
      <c r="F50" s="298"/>
      <c r="G50" s="298"/>
    </row>
    <row r="51" spans="1:7">
      <c r="A51" s="1475" t="s">
        <v>343</v>
      </c>
      <c r="B51" s="1476" t="s">
        <v>627</v>
      </c>
      <c r="C51" s="1501" t="s">
        <v>670</v>
      </c>
      <c r="D51" s="1502" t="s">
        <v>671</v>
      </c>
      <c r="E51" s="1502" t="s">
        <v>669</v>
      </c>
      <c r="F51" s="1473" t="s">
        <v>672</v>
      </c>
      <c r="G51" s="1490" t="s">
        <v>673</v>
      </c>
    </row>
    <row r="52" spans="1:7">
      <c r="A52" s="1475"/>
      <c r="B52" s="1482"/>
      <c r="C52" s="1475"/>
      <c r="D52" s="1481"/>
      <c r="E52" s="1481"/>
      <c r="F52" s="1474"/>
      <c r="G52" s="1481"/>
    </row>
    <row r="53" spans="1:7">
      <c r="A53" s="1476"/>
      <c r="B53" s="1482"/>
      <c r="C53" s="1476"/>
      <c r="D53" s="1473"/>
      <c r="E53" s="1473"/>
      <c r="F53" s="1474"/>
      <c r="G53" s="1473"/>
    </row>
    <row r="54" spans="1:7">
      <c r="A54" s="295">
        <v>1</v>
      </c>
      <c r="B54" s="281" t="s">
        <v>798</v>
      </c>
      <c r="C54" s="281" t="s">
        <v>799</v>
      </c>
      <c r="D54" s="297"/>
      <c r="E54" s="297" t="s">
        <v>800</v>
      </c>
      <c r="F54" s="296" t="s">
        <v>801</v>
      </c>
      <c r="G54" s="281" t="s">
        <v>802</v>
      </c>
    </row>
    <row r="55" spans="1:7">
      <c r="A55" s="295">
        <v>2</v>
      </c>
      <c r="B55" s="281" t="s">
        <v>803</v>
      </c>
      <c r="C55" s="281" t="s">
        <v>804</v>
      </c>
      <c r="D55" s="281"/>
      <c r="E55" s="281" t="s">
        <v>805</v>
      </c>
      <c r="F55" s="281" t="s">
        <v>801</v>
      </c>
      <c r="G55" s="281" t="s">
        <v>806</v>
      </c>
    </row>
    <row r="56" spans="1:7">
      <c r="A56" s="294">
        <v>3</v>
      </c>
      <c r="B56" s="281" t="s">
        <v>807</v>
      </c>
      <c r="C56" s="281" t="s">
        <v>808</v>
      </c>
      <c r="D56" s="319" t="s">
        <v>809</v>
      </c>
      <c r="E56" s="281" t="s">
        <v>805</v>
      </c>
      <c r="F56" s="281" t="s">
        <v>801</v>
      </c>
      <c r="G56" s="281" t="s">
        <v>806</v>
      </c>
    </row>
    <row r="57" spans="1:7">
      <c r="A57" s="295">
        <v>4</v>
      </c>
      <c r="B57" s="281" t="s">
        <v>810</v>
      </c>
      <c r="C57" s="281" t="s">
        <v>811</v>
      </c>
      <c r="D57" s="319" t="s">
        <v>812</v>
      </c>
      <c r="E57" s="281" t="s">
        <v>813</v>
      </c>
      <c r="F57" s="281" t="s">
        <v>801</v>
      </c>
      <c r="G57" s="281" t="s">
        <v>859</v>
      </c>
    </row>
    <row r="58" spans="1:7">
      <c r="A58" s="294">
        <v>5</v>
      </c>
      <c r="B58" s="281" t="s">
        <v>814</v>
      </c>
      <c r="C58" s="281" t="s">
        <v>815</v>
      </c>
      <c r="D58" s="319"/>
      <c r="E58" s="281" t="s">
        <v>816</v>
      </c>
      <c r="F58" s="281" t="s">
        <v>801</v>
      </c>
      <c r="G58" s="281" t="s">
        <v>817</v>
      </c>
    </row>
    <row r="59" spans="1:7">
      <c r="A59" s="295">
        <v>6</v>
      </c>
      <c r="B59" s="281" t="s">
        <v>818</v>
      </c>
      <c r="C59" s="281" t="s">
        <v>819</v>
      </c>
      <c r="D59" s="319" t="s">
        <v>820</v>
      </c>
      <c r="E59" s="281" t="s">
        <v>821</v>
      </c>
      <c r="F59" s="281" t="s">
        <v>801</v>
      </c>
      <c r="G59" s="281" t="s">
        <v>822</v>
      </c>
    </row>
    <row r="60" spans="1:7">
      <c r="A60" s="294">
        <v>7</v>
      </c>
      <c r="B60" s="281" t="s">
        <v>823</v>
      </c>
      <c r="C60" s="281" t="s">
        <v>824</v>
      </c>
      <c r="D60" s="319" t="s">
        <v>825</v>
      </c>
      <c r="E60" s="281" t="s">
        <v>826</v>
      </c>
      <c r="F60" s="281" t="s">
        <v>715</v>
      </c>
      <c r="G60" s="281" t="s">
        <v>696</v>
      </c>
    </row>
    <row r="61" spans="1:7">
      <c r="A61" s="295">
        <v>8</v>
      </c>
      <c r="B61" s="281" t="s">
        <v>827</v>
      </c>
      <c r="C61" s="281" t="s">
        <v>828</v>
      </c>
      <c r="D61" s="319" t="s">
        <v>829</v>
      </c>
      <c r="E61" s="281" t="s">
        <v>830</v>
      </c>
      <c r="F61" s="281" t="s">
        <v>831</v>
      </c>
      <c r="G61" s="281" t="s">
        <v>832</v>
      </c>
    </row>
    <row r="62" spans="1:7">
      <c r="A62" s="295">
        <v>9</v>
      </c>
      <c r="B62" s="281" t="s">
        <v>857</v>
      </c>
      <c r="C62" s="281" t="s">
        <v>858</v>
      </c>
      <c r="D62" s="319"/>
      <c r="E62" s="281" t="s">
        <v>800</v>
      </c>
      <c r="F62" s="281" t="s">
        <v>801</v>
      </c>
      <c r="G62" s="281" t="s">
        <v>859</v>
      </c>
    </row>
    <row r="65" spans="1:7">
      <c r="A65" s="1485" t="s">
        <v>668</v>
      </c>
      <c r="B65" s="1485"/>
      <c r="C65" s="1485"/>
      <c r="D65" s="1485"/>
      <c r="E65" s="1485"/>
      <c r="F65" s="1485"/>
      <c r="G65" s="1485"/>
    </row>
    <row r="66" spans="1:7">
      <c r="A66" s="1485" t="s">
        <v>844</v>
      </c>
      <c r="B66" s="1485"/>
      <c r="C66" s="1485"/>
      <c r="D66" s="1485"/>
      <c r="E66" s="1485"/>
      <c r="F66" s="1485"/>
      <c r="G66" s="1485"/>
    </row>
    <row r="67" spans="1:7">
      <c r="A67" s="1485" t="s">
        <v>649</v>
      </c>
      <c r="B67" s="1485"/>
      <c r="C67" s="1485"/>
      <c r="D67" s="1485"/>
      <c r="E67" s="1485"/>
      <c r="F67" s="1485"/>
      <c r="G67" s="1485"/>
    </row>
    <row r="68" spans="1:7">
      <c r="A68" s="298"/>
      <c r="B68" s="298"/>
      <c r="C68" s="298"/>
      <c r="D68" s="298"/>
      <c r="E68" s="298"/>
      <c r="F68" s="298"/>
      <c r="G68" s="298"/>
    </row>
    <row r="69" spans="1:7">
      <c r="A69" s="1475" t="s">
        <v>343</v>
      </c>
      <c r="B69" s="1476" t="s">
        <v>627</v>
      </c>
      <c r="C69" s="1501" t="s">
        <v>670</v>
      </c>
      <c r="D69" s="1502" t="s">
        <v>671</v>
      </c>
      <c r="E69" s="1502" t="s">
        <v>669</v>
      </c>
      <c r="F69" s="1473" t="s">
        <v>672</v>
      </c>
      <c r="G69" s="1490" t="s">
        <v>673</v>
      </c>
    </row>
    <row r="70" spans="1:7">
      <c r="A70" s="1475"/>
      <c r="B70" s="1482"/>
      <c r="C70" s="1475"/>
      <c r="D70" s="1481"/>
      <c r="E70" s="1481"/>
      <c r="F70" s="1474"/>
      <c r="G70" s="1481"/>
    </row>
    <row r="71" spans="1:7">
      <c r="A71" s="1476"/>
      <c r="B71" s="1482"/>
      <c r="C71" s="1476"/>
      <c r="D71" s="1473"/>
      <c r="E71" s="1473"/>
      <c r="F71" s="1474"/>
      <c r="G71" s="1473"/>
    </row>
    <row r="72" spans="1:7">
      <c r="A72" s="295">
        <v>1</v>
      </c>
      <c r="B72" s="281" t="s">
        <v>845</v>
      </c>
      <c r="C72" s="281" t="s">
        <v>846</v>
      </c>
      <c r="D72" s="349">
        <v>1704025512520000</v>
      </c>
      <c r="E72" s="297" t="s">
        <v>847</v>
      </c>
      <c r="F72" s="296" t="s">
        <v>695</v>
      </c>
      <c r="G72" s="281" t="s">
        <v>848</v>
      </c>
    </row>
    <row r="73" spans="1:7">
      <c r="A73" s="295">
        <v>2</v>
      </c>
      <c r="B73" s="281" t="s">
        <v>863</v>
      </c>
      <c r="C73" s="281"/>
      <c r="D73" s="349"/>
      <c r="E73" s="297" t="s">
        <v>864</v>
      </c>
      <c r="F73" s="296" t="s">
        <v>695</v>
      </c>
      <c r="G73" s="281" t="s">
        <v>865</v>
      </c>
    </row>
    <row r="74" spans="1:7">
      <c r="A74" s="295">
        <v>3</v>
      </c>
      <c r="B74" s="281" t="s">
        <v>866</v>
      </c>
      <c r="C74" s="281" t="s">
        <v>867</v>
      </c>
      <c r="D74" s="349"/>
      <c r="E74" s="297" t="s">
        <v>868</v>
      </c>
      <c r="F74" s="296" t="s">
        <v>695</v>
      </c>
      <c r="G74" s="281" t="s">
        <v>869</v>
      </c>
    </row>
    <row r="77" spans="1:7">
      <c r="A77" s="1485" t="s">
        <v>668</v>
      </c>
      <c r="B77" s="1485"/>
      <c r="C77" s="1485"/>
      <c r="D77" s="1485"/>
      <c r="E77" s="1485"/>
      <c r="F77" s="1485"/>
      <c r="G77" s="1485"/>
    </row>
    <row r="78" spans="1:7">
      <c r="A78" s="1485" t="s">
        <v>854</v>
      </c>
      <c r="B78" s="1485"/>
      <c r="C78" s="1485"/>
      <c r="D78" s="1485"/>
      <c r="E78" s="1485"/>
      <c r="F78" s="1485"/>
      <c r="G78" s="1485"/>
    </row>
    <row r="79" spans="1:7">
      <c r="A79" s="1485" t="s">
        <v>649</v>
      </c>
      <c r="B79" s="1485"/>
      <c r="C79" s="1485"/>
      <c r="D79" s="1485"/>
      <c r="E79" s="1485"/>
      <c r="F79" s="1485"/>
      <c r="G79" s="1485"/>
    </row>
    <row r="80" spans="1:7">
      <c r="A80" s="298"/>
      <c r="B80" s="298"/>
      <c r="C80" s="298"/>
      <c r="D80" s="298"/>
      <c r="E80" s="298"/>
      <c r="F80" s="298"/>
      <c r="G80" s="298"/>
    </row>
    <row r="81" spans="1:7">
      <c r="A81" s="1475" t="s">
        <v>343</v>
      </c>
      <c r="B81" s="1476" t="s">
        <v>627</v>
      </c>
      <c r="C81" s="1501" t="s">
        <v>670</v>
      </c>
      <c r="D81" s="1502" t="s">
        <v>671</v>
      </c>
      <c r="E81" s="1502" t="s">
        <v>669</v>
      </c>
      <c r="F81" s="1473" t="s">
        <v>672</v>
      </c>
      <c r="G81" s="1490" t="s">
        <v>673</v>
      </c>
    </row>
    <row r="82" spans="1:7">
      <c r="A82" s="1475"/>
      <c r="B82" s="1482"/>
      <c r="C82" s="1475"/>
      <c r="D82" s="1481"/>
      <c r="E82" s="1481"/>
      <c r="F82" s="1474"/>
      <c r="G82" s="1481"/>
    </row>
    <row r="83" spans="1:7">
      <c r="A83" s="1476"/>
      <c r="B83" s="1482"/>
      <c r="C83" s="1476"/>
      <c r="D83" s="1473"/>
      <c r="E83" s="1473"/>
      <c r="F83" s="1474"/>
      <c r="G83" s="1473"/>
    </row>
    <row r="84" spans="1:7" ht="29.25" customHeight="1">
      <c r="A84" s="295">
        <v>1</v>
      </c>
      <c r="B84" s="531" t="s">
        <v>925</v>
      </c>
      <c r="C84" s="531" t="s">
        <v>926</v>
      </c>
      <c r="D84" s="349"/>
      <c r="E84" s="532" t="s">
        <v>927</v>
      </c>
      <c r="F84" s="533" t="s">
        <v>695</v>
      </c>
      <c r="G84" s="531" t="s">
        <v>928</v>
      </c>
    </row>
    <row r="85" spans="1:7">
      <c r="A85" s="295"/>
      <c r="B85" s="281"/>
      <c r="C85" s="281"/>
      <c r="D85" s="349"/>
      <c r="E85" s="297"/>
      <c r="F85" s="296"/>
      <c r="G85" s="281"/>
    </row>
    <row r="86" spans="1:7">
      <c r="A86" s="295"/>
      <c r="B86" s="281"/>
      <c r="C86" s="281"/>
      <c r="D86" s="349"/>
      <c r="E86" s="297"/>
      <c r="F86" s="296"/>
      <c r="G86" s="281"/>
    </row>
    <row r="87" spans="1:7">
      <c r="A87" s="295"/>
      <c r="B87" s="281"/>
      <c r="C87" s="281"/>
      <c r="D87" s="349"/>
      <c r="E87" s="349"/>
      <c r="F87" s="296"/>
      <c r="G87" s="281"/>
    </row>
    <row r="88" spans="1:7">
      <c r="A88" s="295"/>
      <c r="B88" s="281"/>
      <c r="C88" s="281"/>
      <c r="D88" s="349"/>
      <c r="E88" s="297"/>
      <c r="F88" s="296"/>
      <c r="G88" s="281"/>
    </row>
    <row r="89" spans="1:7">
      <c r="A89" s="368"/>
      <c r="B89" s="281"/>
      <c r="C89" s="281"/>
      <c r="D89" s="372"/>
      <c r="E89" s="297"/>
      <c r="F89" s="296"/>
      <c r="G89" s="281"/>
    </row>
    <row r="90" spans="1:7">
      <c r="A90" s="368"/>
      <c r="B90" s="281"/>
      <c r="C90" s="281"/>
      <c r="D90" s="372"/>
      <c r="E90" s="297"/>
      <c r="F90" s="296"/>
      <c r="G90" s="281"/>
    </row>
    <row r="91" spans="1:7">
      <c r="A91" s="368"/>
      <c r="B91" s="281"/>
      <c r="C91" s="281"/>
      <c r="D91" s="372"/>
      <c r="E91" s="297"/>
      <c r="F91" s="296"/>
      <c r="G91" s="281"/>
    </row>
    <row r="92" spans="1:7">
      <c r="A92" s="368"/>
      <c r="B92" s="281"/>
      <c r="C92" s="281"/>
      <c r="D92" s="372"/>
      <c r="E92" s="297"/>
      <c r="F92" s="296"/>
      <c r="G92" s="281"/>
    </row>
    <row r="95" spans="1:7">
      <c r="A95" s="1491" t="s">
        <v>668</v>
      </c>
      <c r="B95" s="1491"/>
      <c r="C95" s="1491"/>
      <c r="D95" s="1491"/>
      <c r="E95" s="1491"/>
      <c r="F95" s="1491"/>
      <c r="G95" s="1491"/>
    </row>
    <row r="96" spans="1:7">
      <c r="A96" s="1491" t="s">
        <v>794</v>
      </c>
      <c r="B96" s="1491"/>
      <c r="C96" s="1491"/>
      <c r="D96" s="1491"/>
      <c r="E96" s="1491"/>
      <c r="F96" s="1491"/>
      <c r="G96" s="1491"/>
    </row>
    <row r="97" spans="1:7">
      <c r="A97" s="1485" t="s">
        <v>875</v>
      </c>
      <c r="B97" s="1491"/>
      <c r="C97" s="1491"/>
      <c r="D97" s="1491"/>
      <c r="E97" s="1491"/>
      <c r="F97" s="1491"/>
      <c r="G97" s="1491"/>
    </row>
    <row r="98" spans="1:7">
      <c r="A98" s="298"/>
      <c r="B98" s="298"/>
      <c r="C98" s="298"/>
      <c r="D98" s="298"/>
      <c r="E98" s="298"/>
      <c r="F98" s="298"/>
      <c r="G98" s="298"/>
    </row>
    <row r="99" spans="1:7">
      <c r="A99" s="1492" t="s">
        <v>343</v>
      </c>
      <c r="B99" s="1493" t="s">
        <v>627</v>
      </c>
      <c r="C99" s="1495" t="s">
        <v>670</v>
      </c>
      <c r="D99" s="1496" t="s">
        <v>671</v>
      </c>
      <c r="E99" s="1496" t="s">
        <v>669</v>
      </c>
      <c r="F99" s="1498" t="s">
        <v>672</v>
      </c>
      <c r="G99" s="1500" t="s">
        <v>673</v>
      </c>
    </row>
    <row r="100" spans="1:7">
      <c r="A100" s="1492"/>
      <c r="B100" s="1494"/>
      <c r="C100" s="1492"/>
      <c r="D100" s="1497"/>
      <c r="E100" s="1497"/>
      <c r="F100" s="1499"/>
      <c r="G100" s="1497"/>
    </row>
    <row r="101" spans="1:7">
      <c r="A101" s="1493"/>
      <c r="B101" s="1494"/>
      <c r="C101" s="1493"/>
      <c r="D101" s="1498"/>
      <c r="E101" s="1498"/>
      <c r="F101" s="1499"/>
      <c r="G101" s="1498"/>
    </row>
    <row r="102" spans="1:7">
      <c r="A102" s="324">
        <v>1</v>
      </c>
      <c r="B102" s="526" t="s">
        <v>876</v>
      </c>
      <c r="C102" s="526" t="s">
        <v>877</v>
      </c>
      <c r="D102" s="527" t="s">
        <v>878</v>
      </c>
      <c r="E102" s="528" t="s">
        <v>879</v>
      </c>
      <c r="F102" s="529" t="s">
        <v>695</v>
      </c>
      <c r="G102" s="526" t="s">
        <v>880</v>
      </c>
    </row>
    <row r="103" spans="1:7">
      <c r="A103" s="329">
        <v>2</v>
      </c>
      <c r="B103" s="526" t="s">
        <v>881</v>
      </c>
      <c r="C103" s="526" t="s">
        <v>882</v>
      </c>
      <c r="D103" s="527" t="s">
        <v>883</v>
      </c>
      <c r="E103" s="526" t="s">
        <v>884</v>
      </c>
      <c r="F103" s="526" t="s">
        <v>695</v>
      </c>
      <c r="G103" s="526" t="s">
        <v>885</v>
      </c>
    </row>
    <row r="104" spans="1:7">
      <c r="A104" s="324">
        <v>3</v>
      </c>
      <c r="B104" s="526" t="s">
        <v>886</v>
      </c>
      <c r="C104" s="526" t="s">
        <v>887</v>
      </c>
      <c r="D104" s="530" t="s">
        <v>888</v>
      </c>
      <c r="E104" s="526" t="s">
        <v>889</v>
      </c>
      <c r="F104" s="526" t="s">
        <v>695</v>
      </c>
      <c r="G104" s="526" t="s">
        <v>890</v>
      </c>
    </row>
    <row r="105" spans="1:7">
      <c r="A105" s="329">
        <v>4</v>
      </c>
      <c r="B105" s="526" t="s">
        <v>891</v>
      </c>
      <c r="C105" s="526" t="s">
        <v>892</v>
      </c>
      <c r="D105" s="530"/>
      <c r="E105" s="526" t="s">
        <v>889</v>
      </c>
      <c r="F105" s="526" t="s">
        <v>695</v>
      </c>
      <c r="G105" s="526" t="s">
        <v>893</v>
      </c>
    </row>
    <row r="106" spans="1:7">
      <c r="A106" s="324">
        <v>5</v>
      </c>
      <c r="B106" s="526" t="s">
        <v>894</v>
      </c>
      <c r="C106" s="526" t="s">
        <v>895</v>
      </c>
      <c r="D106" s="530" t="s">
        <v>896</v>
      </c>
      <c r="E106" s="526" t="s">
        <v>897</v>
      </c>
      <c r="F106" s="526" t="s">
        <v>695</v>
      </c>
      <c r="G106" s="526" t="s">
        <v>898</v>
      </c>
    </row>
    <row r="107" spans="1:7">
      <c r="A107" s="329">
        <v>6</v>
      </c>
      <c r="B107" s="526" t="s">
        <v>899</v>
      </c>
      <c r="C107" s="526" t="s">
        <v>900</v>
      </c>
      <c r="D107" s="530" t="s">
        <v>901</v>
      </c>
      <c r="E107" s="526" t="s">
        <v>902</v>
      </c>
      <c r="F107" s="526" t="s">
        <v>695</v>
      </c>
      <c r="G107" s="526" t="s">
        <v>903</v>
      </c>
    </row>
    <row r="108" spans="1:7">
      <c r="A108" s="324">
        <v>7</v>
      </c>
      <c r="B108" s="526" t="s">
        <v>904</v>
      </c>
      <c r="C108" s="526" t="s">
        <v>905</v>
      </c>
      <c r="D108" s="530"/>
      <c r="E108" s="526" t="s">
        <v>902</v>
      </c>
      <c r="F108" s="526" t="s">
        <v>695</v>
      </c>
      <c r="G108" s="526" t="s">
        <v>906</v>
      </c>
    </row>
    <row r="109" spans="1:7">
      <c r="A109" s="329">
        <v>8</v>
      </c>
      <c r="B109" s="526" t="s">
        <v>907</v>
      </c>
      <c r="C109" s="526" t="s">
        <v>908</v>
      </c>
      <c r="D109" s="530" t="s">
        <v>909</v>
      </c>
      <c r="E109" s="526" t="s">
        <v>910</v>
      </c>
      <c r="F109" s="526" t="s">
        <v>695</v>
      </c>
      <c r="G109" s="526" t="s">
        <v>911</v>
      </c>
    </row>
    <row r="110" spans="1:7">
      <c r="A110" s="324">
        <v>9</v>
      </c>
      <c r="B110" s="526" t="s">
        <v>912</v>
      </c>
      <c r="C110" s="526" t="s">
        <v>913</v>
      </c>
      <c r="D110" s="530" t="s">
        <v>914</v>
      </c>
      <c r="E110" s="526" t="s">
        <v>910</v>
      </c>
      <c r="F110" s="526" t="s">
        <v>695</v>
      </c>
      <c r="G110" s="526" t="s">
        <v>915</v>
      </c>
    </row>
    <row r="111" spans="1:7">
      <c r="A111" s="329">
        <v>10</v>
      </c>
      <c r="B111" s="526" t="s">
        <v>916</v>
      </c>
      <c r="C111" s="526" t="s">
        <v>917</v>
      </c>
      <c r="D111" s="526"/>
      <c r="E111" s="526" t="s">
        <v>918</v>
      </c>
      <c r="F111" s="526" t="s">
        <v>695</v>
      </c>
      <c r="G111" s="526" t="s">
        <v>919</v>
      </c>
    </row>
    <row r="112" spans="1:7">
      <c r="A112" s="324">
        <v>11</v>
      </c>
      <c r="B112" s="526" t="s">
        <v>920</v>
      </c>
      <c r="C112" s="526" t="s">
        <v>921</v>
      </c>
      <c r="D112" s="526"/>
      <c r="E112" s="526" t="s">
        <v>922</v>
      </c>
      <c r="F112" s="526" t="s">
        <v>695</v>
      </c>
      <c r="G112" s="526" t="s">
        <v>923</v>
      </c>
    </row>
    <row r="115" spans="1:7">
      <c r="A115" s="1485" t="s">
        <v>668</v>
      </c>
      <c r="B115" s="1485"/>
      <c r="C115" s="1485"/>
      <c r="D115" s="1485"/>
      <c r="E115" s="1485"/>
      <c r="F115" s="1485"/>
      <c r="G115" s="1485"/>
    </row>
    <row r="116" spans="1:7">
      <c r="A116" s="1485" t="s">
        <v>834</v>
      </c>
      <c r="B116" s="1485"/>
      <c r="C116" s="1485"/>
      <c r="D116" s="1485"/>
      <c r="E116" s="1485"/>
      <c r="F116" s="1485"/>
      <c r="G116" s="1485"/>
    </row>
    <row r="117" spans="1:7">
      <c r="A117" s="1485" t="s">
        <v>930</v>
      </c>
      <c r="B117" s="1485"/>
      <c r="C117" s="1485"/>
      <c r="D117" s="1485"/>
      <c r="E117" s="1485"/>
      <c r="F117" s="1485"/>
      <c r="G117" s="1485"/>
    </row>
    <row r="118" spans="1:7">
      <c r="A118" s="298"/>
      <c r="B118" s="298"/>
      <c r="C118" s="298"/>
      <c r="D118" s="298"/>
      <c r="E118" s="298"/>
      <c r="F118" s="298"/>
      <c r="G118" s="298"/>
    </row>
    <row r="119" spans="1:7">
      <c r="A119" s="1475" t="s">
        <v>343</v>
      </c>
      <c r="B119" s="1476" t="s">
        <v>627</v>
      </c>
      <c r="C119" s="1487" t="s">
        <v>670</v>
      </c>
      <c r="D119" s="1488" t="s">
        <v>671</v>
      </c>
      <c r="E119" s="1488" t="s">
        <v>669</v>
      </c>
      <c r="F119" s="1473" t="s">
        <v>672</v>
      </c>
      <c r="G119" s="1489" t="s">
        <v>673</v>
      </c>
    </row>
    <row r="120" spans="1:7">
      <c r="A120" s="1475"/>
      <c r="B120" s="1486"/>
      <c r="C120" s="1475"/>
      <c r="D120" s="1481"/>
      <c r="E120" s="1481"/>
      <c r="F120" s="1489"/>
      <c r="G120" s="1489"/>
    </row>
    <row r="121" spans="1:7">
      <c r="A121" s="1476"/>
      <c r="B121" s="1486"/>
      <c r="C121" s="1476"/>
      <c r="D121" s="1473"/>
      <c r="E121" s="1473"/>
      <c r="F121" s="1489"/>
      <c r="G121" s="1489"/>
    </row>
    <row r="122" spans="1:7">
      <c r="A122" s="324">
        <v>1</v>
      </c>
      <c r="B122" s="534" t="s">
        <v>931</v>
      </c>
      <c r="C122" s="534" t="s">
        <v>932</v>
      </c>
      <c r="D122" s="535" t="s">
        <v>933</v>
      </c>
      <c r="E122" s="536" t="s">
        <v>934</v>
      </c>
      <c r="F122" s="537" t="s">
        <v>935</v>
      </c>
      <c r="G122" s="534" t="s">
        <v>696</v>
      </c>
    </row>
    <row r="123" spans="1:7">
      <c r="A123" s="329">
        <v>2</v>
      </c>
      <c r="B123" s="534" t="s">
        <v>936</v>
      </c>
      <c r="C123" s="526"/>
      <c r="D123" s="538" t="s">
        <v>710</v>
      </c>
      <c r="E123" s="534" t="s">
        <v>937</v>
      </c>
      <c r="F123" s="526"/>
      <c r="G123" s="534" t="s">
        <v>870</v>
      </c>
    </row>
    <row r="124" spans="1:7">
      <c r="A124" s="373">
        <v>3</v>
      </c>
      <c r="B124" s="372" t="s">
        <v>1072</v>
      </c>
      <c r="C124" s="372" t="s">
        <v>1073</v>
      </c>
      <c r="D124" s="372"/>
      <c r="E124" s="372" t="s">
        <v>1074</v>
      </c>
      <c r="F124" s="372"/>
      <c r="G124" s="372" t="s">
        <v>88</v>
      </c>
    </row>
    <row r="126" spans="1:7">
      <c r="A126" s="1485" t="s">
        <v>668</v>
      </c>
      <c r="B126" s="1485"/>
      <c r="C126" s="1485"/>
      <c r="D126" s="1485"/>
      <c r="E126" s="1485"/>
      <c r="F126" s="1485"/>
      <c r="G126" s="1485"/>
    </row>
    <row r="127" spans="1:7">
      <c r="A127" s="1485" t="s">
        <v>692</v>
      </c>
      <c r="B127" s="1485"/>
      <c r="C127" s="1485"/>
      <c r="D127" s="1485"/>
      <c r="E127" s="1485"/>
      <c r="F127" s="1485"/>
      <c r="G127" s="1485"/>
    </row>
    <row r="128" spans="1:7">
      <c r="A128" s="1485" t="s">
        <v>938</v>
      </c>
      <c r="B128" s="1485"/>
      <c r="C128" s="1485"/>
      <c r="D128" s="1485"/>
      <c r="E128" s="1485"/>
      <c r="F128" s="1485"/>
      <c r="G128" s="1485"/>
    </row>
    <row r="129" spans="1:7">
      <c r="A129" s="298"/>
      <c r="B129" s="298"/>
      <c r="C129" s="298"/>
      <c r="D129" s="298"/>
      <c r="E129" s="298"/>
      <c r="F129" s="298"/>
      <c r="G129" s="298"/>
    </row>
    <row r="130" spans="1:7">
      <c r="A130" s="1475" t="s">
        <v>343</v>
      </c>
      <c r="B130" s="1476" t="s">
        <v>627</v>
      </c>
      <c r="C130" s="1487" t="s">
        <v>670</v>
      </c>
      <c r="D130" s="1488" t="s">
        <v>671</v>
      </c>
      <c r="E130" s="1488" t="s">
        <v>669</v>
      </c>
      <c r="F130" s="1473" t="s">
        <v>672</v>
      </c>
      <c r="G130" s="1490" t="s">
        <v>673</v>
      </c>
    </row>
    <row r="131" spans="1:7">
      <c r="A131" s="1475"/>
      <c r="B131" s="1486"/>
      <c r="C131" s="1475"/>
      <c r="D131" s="1481"/>
      <c r="E131" s="1481"/>
      <c r="F131" s="1489"/>
      <c r="G131" s="1481"/>
    </row>
    <row r="132" spans="1:7">
      <c r="A132" s="1476"/>
      <c r="B132" s="1486"/>
      <c r="C132" s="1476"/>
      <c r="D132" s="1473"/>
      <c r="E132" s="1473"/>
      <c r="F132" s="1489"/>
      <c r="G132" s="1473"/>
    </row>
    <row r="133" spans="1:7">
      <c r="A133" s="324">
        <v>1</v>
      </c>
      <c r="B133" s="526" t="s">
        <v>939</v>
      </c>
      <c r="C133" s="526" t="s">
        <v>940</v>
      </c>
      <c r="D133" s="528"/>
      <c r="E133" s="528" t="s">
        <v>694</v>
      </c>
      <c r="F133" s="529" t="s">
        <v>695</v>
      </c>
      <c r="G133" s="526" t="s">
        <v>941</v>
      </c>
    </row>
    <row r="134" spans="1:7">
      <c r="A134" s="329">
        <v>2</v>
      </c>
      <c r="B134" s="526" t="s">
        <v>942</v>
      </c>
      <c r="C134" s="526" t="s">
        <v>943</v>
      </c>
      <c r="D134" s="530" t="s">
        <v>944</v>
      </c>
      <c r="E134" s="526" t="s">
        <v>694</v>
      </c>
      <c r="F134" s="526" t="s">
        <v>695</v>
      </c>
      <c r="G134" s="526" t="s">
        <v>945</v>
      </c>
    </row>
    <row r="135" spans="1:7">
      <c r="A135" s="324"/>
      <c r="B135" s="526"/>
      <c r="C135" s="526"/>
      <c r="D135" s="530"/>
      <c r="E135" s="526"/>
      <c r="F135" s="526"/>
      <c r="G135" s="526"/>
    </row>
    <row r="136" spans="1:7">
      <c r="A136" s="329">
        <v>3</v>
      </c>
      <c r="B136" s="526" t="s">
        <v>946</v>
      </c>
      <c r="C136" s="526" t="s">
        <v>947</v>
      </c>
      <c r="D136" s="530" t="s">
        <v>948</v>
      </c>
      <c r="E136" s="526" t="s">
        <v>697</v>
      </c>
      <c r="F136" s="526" t="s">
        <v>695</v>
      </c>
      <c r="G136" s="526" t="s">
        <v>949</v>
      </c>
    </row>
    <row r="137" spans="1:7">
      <c r="A137" s="329">
        <v>4</v>
      </c>
      <c r="B137" s="526" t="s">
        <v>950</v>
      </c>
      <c r="C137" s="526" t="s">
        <v>951</v>
      </c>
      <c r="D137" s="526" t="s">
        <v>952</v>
      </c>
      <c r="E137" s="526" t="s">
        <v>697</v>
      </c>
      <c r="F137" s="526" t="s">
        <v>695</v>
      </c>
      <c r="G137" s="526" t="s">
        <v>699</v>
      </c>
    </row>
    <row r="138" spans="1:7">
      <c r="A138" s="329">
        <v>5</v>
      </c>
      <c r="B138" s="526" t="s">
        <v>953</v>
      </c>
      <c r="C138" s="526" t="s">
        <v>954</v>
      </c>
      <c r="D138" s="526" t="s">
        <v>955</v>
      </c>
      <c r="E138" s="526" t="s">
        <v>697</v>
      </c>
      <c r="F138" s="526" t="s">
        <v>695</v>
      </c>
      <c r="G138" s="526" t="s">
        <v>956</v>
      </c>
    </row>
    <row r="139" spans="1:7">
      <c r="A139" s="329">
        <v>6</v>
      </c>
      <c r="B139" s="526" t="s">
        <v>957</v>
      </c>
      <c r="C139" s="526" t="s">
        <v>958</v>
      </c>
      <c r="D139" s="530" t="s">
        <v>959</v>
      </c>
      <c r="E139" s="526" t="s">
        <v>697</v>
      </c>
      <c r="F139" s="526" t="s">
        <v>695</v>
      </c>
      <c r="G139" s="526" t="s">
        <v>960</v>
      </c>
    </row>
    <row r="140" spans="1:7">
      <c r="A140" s="329">
        <v>7</v>
      </c>
      <c r="B140" s="526" t="s">
        <v>961</v>
      </c>
      <c r="C140" s="526" t="s">
        <v>962</v>
      </c>
      <c r="D140" s="526"/>
      <c r="E140" s="526" t="s">
        <v>697</v>
      </c>
      <c r="F140" s="526" t="s">
        <v>695</v>
      </c>
      <c r="G140" s="526" t="s">
        <v>963</v>
      </c>
    </row>
    <row r="141" spans="1:7">
      <c r="A141" s="329"/>
      <c r="B141" s="526"/>
      <c r="C141" s="526"/>
      <c r="D141" s="526"/>
      <c r="E141" s="526"/>
      <c r="F141" s="526"/>
      <c r="G141" s="526"/>
    </row>
    <row r="142" spans="1:7">
      <c r="A142" s="329">
        <v>8</v>
      </c>
      <c r="B142" s="526" t="s">
        <v>964</v>
      </c>
      <c r="C142" s="526" t="s">
        <v>965</v>
      </c>
      <c r="D142" s="530" t="s">
        <v>966</v>
      </c>
      <c r="E142" s="526" t="s">
        <v>698</v>
      </c>
      <c r="F142" s="526" t="s">
        <v>695</v>
      </c>
      <c r="G142" s="526" t="s">
        <v>967</v>
      </c>
    </row>
    <row r="143" spans="1:7">
      <c r="A143" s="329">
        <v>9</v>
      </c>
      <c r="B143" s="526" t="s">
        <v>968</v>
      </c>
      <c r="C143" s="526" t="s">
        <v>969</v>
      </c>
      <c r="D143" s="530" t="s">
        <v>970</v>
      </c>
      <c r="E143" s="526" t="s">
        <v>698</v>
      </c>
      <c r="F143" s="526" t="s">
        <v>695</v>
      </c>
      <c r="G143" s="526" t="s">
        <v>967</v>
      </c>
    </row>
    <row r="144" spans="1:7">
      <c r="A144" s="329">
        <v>10</v>
      </c>
      <c r="B144" s="526" t="s">
        <v>971</v>
      </c>
      <c r="C144" s="526" t="s">
        <v>972</v>
      </c>
      <c r="D144" s="530" t="s">
        <v>973</v>
      </c>
      <c r="E144" s="526" t="s">
        <v>698</v>
      </c>
      <c r="F144" s="526" t="s">
        <v>695</v>
      </c>
      <c r="G144" s="526" t="s">
        <v>974</v>
      </c>
    </row>
    <row r="145" spans="1:7">
      <c r="A145" s="329">
        <v>11</v>
      </c>
      <c r="B145" s="526" t="s">
        <v>975</v>
      </c>
      <c r="C145" s="526" t="s">
        <v>976</v>
      </c>
      <c r="D145" s="530" t="s">
        <v>977</v>
      </c>
      <c r="E145" s="526" t="s">
        <v>698</v>
      </c>
      <c r="F145" s="526" t="s">
        <v>695</v>
      </c>
      <c r="G145" s="526" t="s">
        <v>978</v>
      </c>
    </row>
    <row r="146" spans="1:7">
      <c r="A146" s="329"/>
      <c r="B146" s="526"/>
      <c r="C146" s="526"/>
      <c r="D146" s="526"/>
      <c r="E146" s="526"/>
      <c r="F146" s="526"/>
      <c r="G146" s="526"/>
    </row>
    <row r="147" spans="1:7">
      <c r="A147" s="329"/>
      <c r="B147" s="526"/>
      <c r="C147" s="526"/>
      <c r="D147" s="526"/>
      <c r="E147" s="526"/>
      <c r="F147" s="526"/>
      <c r="G147" s="526"/>
    </row>
    <row r="149" spans="1:7" ht="15.6">
      <c r="D149" s="582" t="s">
        <v>668</v>
      </c>
      <c r="E149" s="582"/>
    </row>
    <row r="150" spans="1:7" ht="15.6">
      <c r="D150" s="582" t="s">
        <v>872</v>
      </c>
      <c r="E150" s="582"/>
    </row>
    <row r="151" spans="1:7" ht="15.6">
      <c r="D151" s="582" t="s">
        <v>930</v>
      </c>
      <c r="E151" s="582"/>
    </row>
    <row r="153" spans="1:7">
      <c r="A153" s="1504" t="s">
        <v>343</v>
      </c>
      <c r="B153" s="1505" t="s">
        <v>627</v>
      </c>
      <c r="C153" s="1507" t="s">
        <v>670</v>
      </c>
      <c r="D153" s="1508" t="s">
        <v>671</v>
      </c>
      <c r="E153" s="1508" t="s">
        <v>669</v>
      </c>
      <c r="F153" s="1510" t="s">
        <v>672</v>
      </c>
      <c r="G153" s="1512" t="s">
        <v>673</v>
      </c>
    </row>
    <row r="154" spans="1:7">
      <c r="A154" s="1504"/>
      <c r="B154" s="1506"/>
      <c r="C154" s="1504"/>
      <c r="D154" s="1509"/>
      <c r="E154" s="1509"/>
      <c r="F154" s="1511"/>
      <c r="G154" s="1509"/>
    </row>
    <row r="155" spans="1:7">
      <c r="A155" s="1505"/>
      <c r="B155" s="1506"/>
      <c r="C155" s="1505"/>
      <c r="D155" s="1510"/>
      <c r="E155" s="1510"/>
      <c r="F155" s="1511"/>
      <c r="G155" s="1510"/>
    </row>
    <row r="156" spans="1:7">
      <c r="A156" s="583">
        <v>1</v>
      </c>
      <c r="B156" s="584" t="s">
        <v>1084</v>
      </c>
      <c r="C156" s="584" t="s">
        <v>1085</v>
      </c>
      <c r="D156" s="584"/>
      <c r="E156" s="584" t="s">
        <v>720</v>
      </c>
      <c r="F156" s="585" t="s">
        <v>695</v>
      </c>
      <c r="G156" s="586" t="s">
        <v>1086</v>
      </c>
    </row>
    <row r="157" spans="1:7">
      <c r="A157" s="587">
        <v>2</v>
      </c>
      <c r="B157" s="584" t="s">
        <v>1087</v>
      </c>
      <c r="C157" s="584" t="s">
        <v>1088</v>
      </c>
      <c r="D157" s="584"/>
      <c r="E157" s="584" t="s">
        <v>720</v>
      </c>
      <c r="F157" s="584" t="s">
        <v>695</v>
      </c>
      <c r="G157" s="584" t="s">
        <v>1089</v>
      </c>
    </row>
    <row r="158" spans="1:7">
      <c r="A158" s="583">
        <v>3</v>
      </c>
      <c r="B158" s="584" t="s">
        <v>1090</v>
      </c>
      <c r="C158" s="584" t="s">
        <v>1091</v>
      </c>
      <c r="D158" s="588" t="s">
        <v>1092</v>
      </c>
      <c r="E158" s="584" t="s">
        <v>720</v>
      </c>
      <c r="F158" s="584" t="s">
        <v>695</v>
      </c>
      <c r="G158" s="586" t="s">
        <v>1093</v>
      </c>
    </row>
    <row r="159" spans="1:7">
      <c r="A159" s="587">
        <v>4</v>
      </c>
      <c r="B159" s="584" t="s">
        <v>1094</v>
      </c>
      <c r="C159" s="584" t="s">
        <v>1095</v>
      </c>
      <c r="D159" s="588" t="s">
        <v>1096</v>
      </c>
      <c r="E159" s="584" t="s">
        <v>727</v>
      </c>
      <c r="F159" s="584" t="s">
        <v>695</v>
      </c>
      <c r="G159" s="586" t="s">
        <v>1097</v>
      </c>
    </row>
    <row r="160" spans="1:7">
      <c r="A160" s="587">
        <v>5</v>
      </c>
      <c r="B160" s="584" t="s">
        <v>1098</v>
      </c>
      <c r="C160" s="584" t="s">
        <v>1099</v>
      </c>
      <c r="D160" s="588" t="s">
        <v>1100</v>
      </c>
      <c r="E160" s="584" t="s">
        <v>727</v>
      </c>
      <c r="F160" s="584" t="s">
        <v>695</v>
      </c>
      <c r="G160" s="584" t="s">
        <v>725</v>
      </c>
    </row>
    <row r="161" spans="1:7">
      <c r="A161" s="583">
        <v>6</v>
      </c>
      <c r="B161" s="584" t="s">
        <v>1101</v>
      </c>
      <c r="C161" s="584" t="s">
        <v>1102</v>
      </c>
      <c r="D161" s="584"/>
      <c r="E161" s="584" t="s">
        <v>727</v>
      </c>
      <c r="F161" s="584" t="s">
        <v>695</v>
      </c>
      <c r="G161" s="586" t="s">
        <v>1103</v>
      </c>
    </row>
    <row r="162" spans="1:7">
      <c r="A162" s="587">
        <v>7</v>
      </c>
      <c r="B162" s="584" t="s">
        <v>1104</v>
      </c>
      <c r="C162" s="584" t="s">
        <v>1105</v>
      </c>
      <c r="D162" s="584"/>
      <c r="E162" s="584" t="s">
        <v>1106</v>
      </c>
      <c r="F162" s="584" t="s">
        <v>695</v>
      </c>
      <c r="G162" s="584" t="s">
        <v>1107</v>
      </c>
    </row>
    <row r="163" spans="1:7">
      <c r="A163" s="587">
        <v>8</v>
      </c>
      <c r="B163" s="584" t="s">
        <v>1108</v>
      </c>
      <c r="C163" s="584"/>
      <c r="D163" s="584"/>
      <c r="E163" s="584" t="s">
        <v>776</v>
      </c>
      <c r="F163" s="584" t="s">
        <v>695</v>
      </c>
      <c r="G163" s="586" t="s">
        <v>763</v>
      </c>
    </row>
    <row r="166" spans="1:7">
      <c r="A166" s="1485" t="s">
        <v>668</v>
      </c>
      <c r="B166" s="1485"/>
      <c r="C166" s="1485"/>
      <c r="D166" s="1485"/>
      <c r="E166" s="1485"/>
      <c r="F166" s="1485"/>
      <c r="G166" s="1485"/>
    </row>
    <row r="167" spans="1:7">
      <c r="A167" s="1485" t="s">
        <v>794</v>
      </c>
      <c r="B167" s="1485"/>
      <c r="C167" s="1485"/>
      <c r="D167" s="1485"/>
      <c r="E167" s="1485"/>
      <c r="F167" s="1485"/>
      <c r="G167" s="1485"/>
    </row>
    <row r="168" spans="1:7">
      <c r="A168" s="1485" t="s">
        <v>1109</v>
      </c>
      <c r="B168" s="1485"/>
      <c r="C168" s="1485"/>
      <c r="D168" s="1485"/>
      <c r="E168" s="1485"/>
      <c r="F168" s="1485"/>
      <c r="G168" s="1485"/>
    </row>
    <row r="169" spans="1:7">
      <c r="A169" s="589"/>
      <c r="B169" s="589"/>
      <c r="C169" s="589"/>
      <c r="D169" s="589"/>
      <c r="E169" s="589"/>
      <c r="F169" s="589"/>
      <c r="G169" s="589"/>
    </row>
    <row r="170" spans="1:7">
      <c r="A170" s="590" t="s">
        <v>343</v>
      </c>
      <c r="B170" s="590" t="s">
        <v>627</v>
      </c>
      <c r="C170" s="590" t="s">
        <v>670</v>
      </c>
      <c r="D170" s="591" t="s">
        <v>671</v>
      </c>
      <c r="E170" s="591" t="s">
        <v>669</v>
      </c>
      <c r="F170" s="591" t="s">
        <v>672</v>
      </c>
      <c r="G170" s="592" t="s">
        <v>673</v>
      </c>
    </row>
    <row r="171" spans="1:7">
      <c r="A171" s="593"/>
      <c r="B171" s="593"/>
      <c r="C171" s="593"/>
      <c r="D171" s="594"/>
      <c r="E171" s="594"/>
      <c r="F171" s="594"/>
      <c r="G171" s="595"/>
    </row>
    <row r="172" spans="1:7">
      <c r="A172" s="596"/>
      <c r="B172" s="596"/>
      <c r="C172" s="596"/>
      <c r="D172" s="597"/>
      <c r="E172" s="597"/>
      <c r="F172" s="597"/>
      <c r="G172" s="598"/>
    </row>
    <row r="173" spans="1:7">
      <c r="A173" s="599">
        <v>1</v>
      </c>
      <c r="B173" s="600" t="s">
        <v>876</v>
      </c>
      <c r="C173" s="600" t="s">
        <v>877</v>
      </c>
      <c r="D173" s="601" t="s">
        <v>878</v>
      </c>
      <c r="E173" s="602" t="s">
        <v>879</v>
      </c>
      <c r="F173" s="603" t="s">
        <v>695</v>
      </c>
      <c r="G173" s="600" t="s">
        <v>880</v>
      </c>
    </row>
    <row r="174" spans="1:7">
      <c r="A174" s="604">
        <v>2</v>
      </c>
      <c r="B174" s="600" t="s">
        <v>881</v>
      </c>
      <c r="C174" s="600" t="s">
        <v>882</v>
      </c>
      <c r="D174" s="601" t="s">
        <v>883</v>
      </c>
      <c r="E174" s="600" t="s">
        <v>884</v>
      </c>
      <c r="F174" s="600" t="s">
        <v>695</v>
      </c>
      <c r="G174" s="600" t="s">
        <v>885</v>
      </c>
    </row>
    <row r="175" spans="1:7">
      <c r="A175" s="599">
        <v>3</v>
      </c>
      <c r="B175" s="600" t="s">
        <v>886</v>
      </c>
      <c r="C175" s="600" t="s">
        <v>887</v>
      </c>
      <c r="D175" s="605" t="s">
        <v>888</v>
      </c>
      <c r="E175" s="600" t="s">
        <v>889</v>
      </c>
      <c r="F175" s="600" t="s">
        <v>695</v>
      </c>
      <c r="G175" s="600" t="s">
        <v>890</v>
      </c>
    </row>
    <row r="176" spans="1:7">
      <c r="A176" s="604">
        <v>4</v>
      </c>
      <c r="B176" s="600" t="s">
        <v>891</v>
      </c>
      <c r="C176" s="600" t="s">
        <v>892</v>
      </c>
      <c r="D176" s="605" t="s">
        <v>1110</v>
      </c>
      <c r="E176" s="600" t="s">
        <v>889</v>
      </c>
      <c r="F176" s="600" t="s">
        <v>695</v>
      </c>
      <c r="G176" s="600" t="s">
        <v>893</v>
      </c>
    </row>
    <row r="177" spans="1:7">
      <c r="A177" s="599">
        <v>5</v>
      </c>
      <c r="B177" s="600" t="s">
        <v>904</v>
      </c>
      <c r="C177" s="600" t="s">
        <v>905</v>
      </c>
      <c r="D177" s="605" t="s">
        <v>1111</v>
      </c>
      <c r="E177" s="600" t="s">
        <v>902</v>
      </c>
      <c r="F177" s="600" t="s">
        <v>695</v>
      </c>
      <c r="G177" s="600" t="s">
        <v>906</v>
      </c>
    </row>
    <row r="178" spans="1:7">
      <c r="A178" s="604">
        <v>6</v>
      </c>
      <c r="B178" s="600" t="s">
        <v>1112</v>
      </c>
      <c r="C178" s="600" t="s">
        <v>1113</v>
      </c>
      <c r="D178" s="600"/>
      <c r="E178" s="600" t="s">
        <v>902</v>
      </c>
      <c r="F178" s="600" t="s">
        <v>695</v>
      </c>
      <c r="G178" s="600" t="s">
        <v>1114</v>
      </c>
    </row>
    <row r="179" spans="1:7">
      <c r="A179" s="599">
        <v>7</v>
      </c>
      <c r="B179" s="600" t="s">
        <v>920</v>
      </c>
      <c r="C179" s="600" t="s">
        <v>921</v>
      </c>
      <c r="D179" s="605" t="s">
        <v>1115</v>
      </c>
      <c r="E179" s="600" t="s">
        <v>922</v>
      </c>
      <c r="F179" s="600" t="s">
        <v>695</v>
      </c>
      <c r="G179" s="600" t="s">
        <v>923</v>
      </c>
    </row>
    <row r="180" spans="1:7">
      <c r="A180" s="604">
        <v>8</v>
      </c>
      <c r="B180" s="600" t="s">
        <v>1116</v>
      </c>
      <c r="C180" s="600" t="s">
        <v>1117</v>
      </c>
      <c r="D180" s="605"/>
      <c r="E180" s="600" t="s">
        <v>922</v>
      </c>
      <c r="F180" s="600" t="s">
        <v>695</v>
      </c>
      <c r="G180" s="600" t="s">
        <v>1118</v>
      </c>
    </row>
    <row r="181" spans="1:7">
      <c r="A181" s="599">
        <v>9</v>
      </c>
      <c r="B181" s="600" t="s">
        <v>1119</v>
      </c>
      <c r="C181" s="600" t="s">
        <v>1120</v>
      </c>
      <c r="D181" s="605"/>
      <c r="E181" s="600" t="s">
        <v>922</v>
      </c>
      <c r="F181" s="600" t="s">
        <v>695</v>
      </c>
      <c r="G181" s="600" t="s">
        <v>1118</v>
      </c>
    </row>
    <row r="182" spans="1:7">
      <c r="A182" s="604">
        <v>10</v>
      </c>
      <c r="B182" s="600" t="s">
        <v>1121</v>
      </c>
      <c r="C182" s="600" t="s">
        <v>1122</v>
      </c>
      <c r="D182" s="605" t="s">
        <v>1123</v>
      </c>
      <c r="E182" s="600" t="s">
        <v>1124</v>
      </c>
      <c r="F182" s="600" t="s">
        <v>695</v>
      </c>
      <c r="G182" s="600" t="s">
        <v>1125</v>
      </c>
    </row>
    <row r="183" spans="1:7">
      <c r="A183" s="599">
        <v>11</v>
      </c>
      <c r="B183" s="606" t="s">
        <v>1126</v>
      </c>
      <c r="C183" s="606" t="s">
        <v>1127</v>
      </c>
      <c r="D183" s="607" t="s">
        <v>1128</v>
      </c>
      <c r="E183" s="606" t="s">
        <v>879</v>
      </c>
      <c r="F183" s="606" t="s">
        <v>695</v>
      </c>
      <c r="G183" s="606" t="s">
        <v>1129</v>
      </c>
    </row>
    <row r="184" spans="1:7">
      <c r="A184" s="604">
        <v>12</v>
      </c>
      <c r="B184" s="608" t="s">
        <v>1130</v>
      </c>
      <c r="C184" s="608" t="s">
        <v>1131</v>
      </c>
      <c r="D184" s="609" t="s">
        <v>1132</v>
      </c>
      <c r="E184" s="608" t="s">
        <v>1133</v>
      </c>
      <c r="F184" s="608" t="s">
        <v>695</v>
      </c>
      <c r="G184" s="608" t="s">
        <v>1129</v>
      </c>
    </row>
    <row r="185" spans="1:7">
      <c r="A185" s="599">
        <v>13</v>
      </c>
      <c r="B185" s="608" t="s">
        <v>1134</v>
      </c>
      <c r="C185" s="608" t="s">
        <v>1135</v>
      </c>
      <c r="D185" s="609" t="s">
        <v>1136</v>
      </c>
      <c r="E185" s="608" t="s">
        <v>1137</v>
      </c>
      <c r="F185" s="608" t="s">
        <v>695</v>
      </c>
      <c r="G185" s="608" t="s">
        <v>1138</v>
      </c>
    </row>
    <row r="186" spans="1:7">
      <c r="A186" s="604">
        <v>14</v>
      </c>
      <c r="B186" s="608" t="s">
        <v>1139</v>
      </c>
      <c r="C186" s="608" t="s">
        <v>1140</v>
      </c>
      <c r="D186" s="608"/>
      <c r="E186" s="608" t="s">
        <v>1133</v>
      </c>
      <c r="F186" s="608" t="s">
        <v>695</v>
      </c>
      <c r="G186" s="608" t="s">
        <v>1129</v>
      </c>
    </row>
    <row r="187" spans="1:7">
      <c r="A187" s="587">
        <v>2</v>
      </c>
      <c r="B187" s="584" t="s">
        <v>936</v>
      </c>
      <c r="C187" s="584"/>
      <c r="D187" s="588" t="s">
        <v>710</v>
      </c>
      <c r="E187" s="584" t="s">
        <v>937</v>
      </c>
      <c r="F187" s="584"/>
      <c r="G187" s="584" t="s">
        <v>870</v>
      </c>
    </row>
    <row r="188" spans="1:7">
      <c r="A188" s="610">
        <v>3</v>
      </c>
      <c r="B188" s="584" t="s">
        <v>1072</v>
      </c>
      <c r="C188" s="584" t="s">
        <v>1141</v>
      </c>
      <c r="D188" s="588"/>
      <c r="E188" s="584" t="s">
        <v>1074</v>
      </c>
      <c r="F188" s="584"/>
      <c r="G188" s="584" t="s">
        <v>88</v>
      </c>
    </row>
    <row r="189" spans="1:7">
      <c r="A189" s="587">
        <v>4</v>
      </c>
      <c r="B189" s="584" t="s">
        <v>1142</v>
      </c>
      <c r="C189" s="584"/>
      <c r="D189" s="588"/>
      <c r="E189" s="584" t="s">
        <v>1143</v>
      </c>
      <c r="F189" s="584"/>
      <c r="G189" s="584" t="s">
        <v>88</v>
      </c>
    </row>
    <row r="190" spans="1:7">
      <c r="A190" s="610">
        <v>5</v>
      </c>
      <c r="B190" s="584" t="s">
        <v>1144</v>
      </c>
      <c r="C190" s="584"/>
      <c r="D190" s="588"/>
      <c r="E190" s="584" t="s">
        <v>1145</v>
      </c>
      <c r="F190" s="584"/>
      <c r="G190" s="584" t="s">
        <v>88</v>
      </c>
    </row>
    <row r="191" spans="1:7">
      <c r="A191" s="587">
        <v>7</v>
      </c>
      <c r="B191" s="584" t="s">
        <v>1146</v>
      </c>
      <c r="C191" s="584" t="s">
        <v>1147</v>
      </c>
      <c r="D191" s="588" t="s">
        <v>1148</v>
      </c>
      <c r="E191" s="584" t="s">
        <v>697</v>
      </c>
      <c r="F191" s="584" t="s">
        <v>695</v>
      </c>
      <c r="G191" s="584" t="s">
        <v>1149</v>
      </c>
    </row>
    <row r="192" spans="1:7">
      <c r="A192" s="587">
        <v>8</v>
      </c>
      <c r="B192" s="584" t="s">
        <v>1150</v>
      </c>
      <c r="C192" s="584" t="s">
        <v>1151</v>
      </c>
      <c r="D192" s="584" t="s">
        <v>1152</v>
      </c>
      <c r="E192" s="584" t="s">
        <v>697</v>
      </c>
      <c r="F192" s="584" t="s">
        <v>695</v>
      </c>
      <c r="G192" s="584" t="s">
        <v>1153</v>
      </c>
    </row>
    <row r="193" spans="1:7">
      <c r="A193" s="587"/>
      <c r="B193" s="584"/>
      <c r="C193" s="584"/>
      <c r="D193" s="584"/>
      <c r="E193" s="584"/>
      <c r="F193" s="584"/>
      <c r="G193" s="584"/>
    </row>
    <row r="194" spans="1:7">
      <c r="A194" s="587">
        <v>9</v>
      </c>
      <c r="B194" s="584" t="s">
        <v>1154</v>
      </c>
      <c r="C194" s="584" t="s">
        <v>1155</v>
      </c>
      <c r="D194" s="584" t="s">
        <v>1156</v>
      </c>
      <c r="E194" s="584" t="s">
        <v>1157</v>
      </c>
      <c r="F194" s="584" t="s">
        <v>695</v>
      </c>
      <c r="G194" s="584" t="s">
        <v>967</v>
      </c>
    </row>
    <row r="195" spans="1:7">
      <c r="A195" s="587"/>
      <c r="B195" s="584"/>
      <c r="C195" s="584"/>
      <c r="D195" s="584"/>
      <c r="E195" s="584"/>
      <c r="F195" s="584"/>
      <c r="G195" s="584"/>
    </row>
    <row r="196" spans="1:7">
      <c r="A196" s="587">
        <v>10</v>
      </c>
      <c r="B196" s="584" t="s">
        <v>1158</v>
      </c>
      <c r="C196" s="584" t="s">
        <v>1159</v>
      </c>
      <c r="D196" s="588" t="s">
        <v>1160</v>
      </c>
      <c r="E196" s="584" t="s">
        <v>698</v>
      </c>
      <c r="F196" s="584" t="s">
        <v>695</v>
      </c>
      <c r="G196" s="584" t="s">
        <v>1161</v>
      </c>
    </row>
    <row r="197" spans="1:7">
      <c r="A197" s="587">
        <v>11</v>
      </c>
      <c r="B197" s="584" t="s">
        <v>968</v>
      </c>
      <c r="C197" s="584" t="s">
        <v>969</v>
      </c>
      <c r="D197" s="588" t="s">
        <v>970</v>
      </c>
      <c r="E197" s="584" t="s">
        <v>698</v>
      </c>
      <c r="F197" s="584" t="s">
        <v>695</v>
      </c>
      <c r="G197" s="584" t="s">
        <v>967</v>
      </c>
    </row>
    <row r="198" spans="1:7">
      <c r="A198" s="587"/>
      <c r="B198" s="584"/>
      <c r="C198" s="584"/>
      <c r="D198" s="584"/>
      <c r="E198" s="584"/>
      <c r="F198" s="584"/>
      <c r="G198" s="584"/>
    </row>
    <row r="199" spans="1:7">
      <c r="A199" s="587"/>
      <c r="B199" s="584"/>
      <c r="C199" s="584"/>
      <c r="D199" s="584"/>
      <c r="E199" s="584"/>
      <c r="F199" s="584"/>
      <c r="G199" s="584"/>
    </row>
    <row r="202" spans="1:7">
      <c r="A202" s="1485" t="s">
        <v>668</v>
      </c>
      <c r="B202" s="1485"/>
      <c r="C202" s="1485"/>
      <c r="D202" s="1485"/>
      <c r="E202" s="1485"/>
      <c r="F202" s="1485"/>
      <c r="G202" s="1485"/>
    </row>
    <row r="203" spans="1:7">
      <c r="A203" s="1485" t="s">
        <v>854</v>
      </c>
      <c r="B203" s="1485"/>
      <c r="C203" s="1485"/>
      <c r="D203" s="1485"/>
      <c r="E203" s="1485"/>
      <c r="F203" s="1485"/>
      <c r="G203" s="1485"/>
    </row>
    <row r="204" spans="1:7">
      <c r="A204" s="1485" t="s">
        <v>930</v>
      </c>
      <c r="B204" s="1485"/>
      <c r="C204" s="1485"/>
      <c r="D204" s="1485"/>
      <c r="E204" s="1485"/>
      <c r="F204" s="1485"/>
      <c r="G204" s="1485"/>
    </row>
    <row r="205" spans="1:7">
      <c r="A205" s="589"/>
      <c r="B205" s="589"/>
      <c r="C205" s="589"/>
      <c r="D205" s="589"/>
      <c r="E205" s="589"/>
      <c r="F205" s="589"/>
      <c r="G205" s="589"/>
    </row>
    <row r="206" spans="1:7">
      <c r="A206" s="1504" t="s">
        <v>343</v>
      </c>
      <c r="B206" s="1505" t="s">
        <v>627</v>
      </c>
      <c r="C206" s="1507" t="s">
        <v>670</v>
      </c>
      <c r="D206" s="1508" t="s">
        <v>671</v>
      </c>
      <c r="E206" s="1508" t="s">
        <v>669</v>
      </c>
      <c r="F206" s="1510" t="s">
        <v>672</v>
      </c>
      <c r="G206" s="1512" t="s">
        <v>673</v>
      </c>
    </row>
    <row r="207" spans="1:7">
      <c r="A207" s="1504"/>
      <c r="B207" s="1506"/>
      <c r="C207" s="1504"/>
      <c r="D207" s="1509"/>
      <c r="E207" s="1509"/>
      <c r="F207" s="1511"/>
      <c r="G207" s="1509"/>
    </row>
    <row r="208" spans="1:7">
      <c r="A208" s="1505"/>
      <c r="B208" s="1506"/>
      <c r="C208" s="1505"/>
      <c r="D208" s="1510"/>
      <c r="E208" s="1510"/>
      <c r="F208" s="1511"/>
      <c r="G208" s="1510"/>
    </row>
    <row r="209" spans="1:7">
      <c r="A209" s="610">
        <v>1</v>
      </c>
      <c r="B209" s="584" t="s">
        <v>925</v>
      </c>
      <c r="C209" s="584" t="s">
        <v>926</v>
      </c>
      <c r="D209" s="611"/>
      <c r="E209" s="612" t="s">
        <v>927</v>
      </c>
      <c r="F209" s="585" t="s">
        <v>695</v>
      </c>
      <c r="G209" s="584" t="s">
        <v>928</v>
      </c>
    </row>
    <row r="210" spans="1:7">
      <c r="A210" s="610">
        <v>2</v>
      </c>
      <c r="B210" s="584" t="s">
        <v>1162</v>
      </c>
      <c r="C210" s="584" t="s">
        <v>1163</v>
      </c>
      <c r="D210" s="611"/>
      <c r="E210" s="612" t="s">
        <v>1164</v>
      </c>
      <c r="F210" s="585" t="s">
        <v>695</v>
      </c>
      <c r="G210" s="584" t="s">
        <v>1165</v>
      </c>
    </row>
    <row r="211" spans="1:7">
      <c r="A211" s="610"/>
      <c r="B211" s="584"/>
      <c r="C211" s="584"/>
      <c r="D211" s="611"/>
      <c r="E211" s="612"/>
      <c r="F211" s="585"/>
      <c r="G211" s="584"/>
    </row>
    <row r="212" spans="1:7">
      <c r="A212" s="610"/>
      <c r="B212" s="584"/>
      <c r="C212" s="584"/>
      <c r="D212" s="611"/>
      <c r="E212" s="611"/>
      <c r="F212" s="585"/>
      <c r="G212" s="584"/>
    </row>
    <row r="213" spans="1:7">
      <c r="A213" s="610"/>
      <c r="B213" s="584"/>
      <c r="C213" s="584"/>
      <c r="D213" s="611"/>
      <c r="E213" s="612"/>
      <c r="F213" s="585"/>
      <c r="G213" s="584"/>
    </row>
    <row r="214" spans="1:7">
      <c r="A214" s="613"/>
      <c r="B214" s="584"/>
      <c r="C214" s="584"/>
      <c r="D214" s="372"/>
      <c r="E214" s="612"/>
      <c r="F214" s="585"/>
      <c r="G214" s="584"/>
    </row>
    <row r="215" spans="1:7">
      <c r="A215" s="613"/>
      <c r="B215" s="584"/>
      <c r="C215" s="584"/>
      <c r="D215" s="372"/>
      <c r="E215" s="612"/>
      <c r="F215" s="585"/>
      <c r="G215" s="584"/>
    </row>
    <row r="216" spans="1:7">
      <c r="A216" s="613"/>
      <c r="B216" s="584"/>
      <c r="C216" s="584"/>
      <c r="D216" s="372"/>
      <c r="E216" s="612"/>
      <c r="F216" s="585"/>
      <c r="G216" s="584"/>
    </row>
    <row r="217" spans="1:7">
      <c r="A217" s="613"/>
      <c r="B217" s="584"/>
      <c r="C217" s="584"/>
      <c r="D217" s="372"/>
      <c r="E217" s="612"/>
      <c r="F217" s="585"/>
      <c r="G217" s="584"/>
    </row>
    <row r="222" spans="1:7">
      <c r="A222" s="1485" t="s">
        <v>668</v>
      </c>
      <c r="B222" s="1485"/>
      <c r="C222" s="1485"/>
      <c r="D222" s="1485"/>
      <c r="E222" s="1485"/>
      <c r="F222" s="1485"/>
      <c r="G222" s="1485"/>
    </row>
    <row r="223" spans="1:7">
      <c r="A223" s="1485" t="s">
        <v>702</v>
      </c>
      <c r="B223" s="1485"/>
      <c r="C223" s="1485"/>
      <c r="D223" s="1485"/>
      <c r="E223" s="1485"/>
      <c r="F223" s="1485"/>
      <c r="G223" s="1485"/>
    </row>
    <row r="224" spans="1:7">
      <c r="A224" s="1485" t="s">
        <v>930</v>
      </c>
      <c r="B224" s="1485"/>
      <c r="C224" s="1485"/>
      <c r="D224" s="1485"/>
      <c r="E224" s="1485"/>
      <c r="F224" s="1485"/>
      <c r="G224" s="1485"/>
    </row>
    <row r="225" spans="1:7">
      <c r="A225" s="589"/>
      <c r="B225" s="589"/>
      <c r="C225" s="589"/>
      <c r="D225" s="589"/>
      <c r="E225" s="589"/>
      <c r="F225" s="589"/>
      <c r="G225" s="589"/>
    </row>
    <row r="226" spans="1:7">
      <c r="A226" s="1513" t="s">
        <v>343</v>
      </c>
      <c r="B226" s="1514" t="s">
        <v>627</v>
      </c>
      <c r="C226" s="1516" t="s">
        <v>670</v>
      </c>
      <c r="D226" s="1517" t="s">
        <v>671</v>
      </c>
      <c r="E226" s="1517" t="s">
        <v>669</v>
      </c>
      <c r="F226" s="1519" t="s">
        <v>672</v>
      </c>
      <c r="G226" s="1517" t="s">
        <v>673</v>
      </c>
    </row>
    <row r="227" spans="1:7">
      <c r="A227" s="1513"/>
      <c r="B227" s="1515"/>
      <c r="C227" s="1513"/>
      <c r="D227" s="1518"/>
      <c r="E227" s="1518"/>
      <c r="F227" s="1520"/>
      <c r="G227" s="1518"/>
    </row>
    <row r="228" spans="1:7">
      <c r="A228" s="1514"/>
      <c r="B228" s="1515"/>
      <c r="C228" s="1514"/>
      <c r="D228" s="1519"/>
      <c r="E228" s="1519"/>
      <c r="F228" s="1520"/>
      <c r="G228" s="1519"/>
    </row>
    <row r="229" spans="1:7" ht="15.6">
      <c r="A229" s="614">
        <v>1</v>
      </c>
      <c r="B229" s="615" t="s">
        <v>1166</v>
      </c>
      <c r="C229" s="615" t="s">
        <v>1167</v>
      </c>
      <c r="D229" s="616"/>
      <c r="E229" s="614" t="s">
        <v>703</v>
      </c>
      <c r="F229" s="617" t="s">
        <v>695</v>
      </c>
      <c r="G229" s="617" t="s">
        <v>1168</v>
      </c>
    </row>
    <row r="230" spans="1:7" ht="15.6">
      <c r="A230" s="614">
        <v>2</v>
      </c>
      <c r="B230" s="614" t="s">
        <v>1169</v>
      </c>
      <c r="C230" s="618" t="s">
        <v>1170</v>
      </c>
      <c r="D230" s="616" t="s">
        <v>1171</v>
      </c>
      <c r="E230" s="614" t="s">
        <v>705</v>
      </c>
      <c r="F230" s="617" t="s">
        <v>695</v>
      </c>
      <c r="G230" s="617" t="s">
        <v>1172</v>
      </c>
    </row>
    <row r="231" spans="1:7" ht="15.6">
      <c r="A231" s="614">
        <v>3</v>
      </c>
      <c r="B231" s="615" t="s">
        <v>1173</v>
      </c>
      <c r="C231" s="618" t="s">
        <v>1174</v>
      </c>
      <c r="D231" s="616" t="s">
        <v>1175</v>
      </c>
      <c r="E231" s="614" t="s">
        <v>705</v>
      </c>
      <c r="F231" s="617" t="s">
        <v>704</v>
      </c>
      <c r="G231" s="617" t="s">
        <v>1176</v>
      </c>
    </row>
    <row r="232" spans="1:7" ht="15.6">
      <c r="A232" s="614">
        <v>4</v>
      </c>
      <c r="B232" s="615" t="s">
        <v>1177</v>
      </c>
      <c r="C232" s="618" t="s">
        <v>1178</v>
      </c>
      <c r="D232" s="619" t="s">
        <v>1179</v>
      </c>
      <c r="E232" s="614" t="s">
        <v>705</v>
      </c>
      <c r="F232" s="617" t="s">
        <v>704</v>
      </c>
      <c r="G232" s="617" t="s">
        <v>1168</v>
      </c>
    </row>
    <row r="233" spans="1:7" ht="15.6">
      <c r="A233" s="614">
        <v>5</v>
      </c>
      <c r="B233" s="615" t="s">
        <v>1180</v>
      </c>
      <c r="C233" s="618" t="s">
        <v>1181</v>
      </c>
      <c r="D233" s="374" t="s">
        <v>1182</v>
      </c>
      <c r="E233" s="614" t="s">
        <v>1183</v>
      </c>
      <c r="F233" s="617" t="s">
        <v>768</v>
      </c>
      <c r="G233" s="617" t="s">
        <v>1184</v>
      </c>
    </row>
    <row r="234" spans="1:7" ht="15.6">
      <c r="A234" s="614">
        <v>6</v>
      </c>
      <c r="B234" s="615" t="s">
        <v>1185</v>
      </c>
      <c r="C234" s="618" t="s">
        <v>1186</v>
      </c>
      <c r="D234" s="620" t="s">
        <v>1187</v>
      </c>
      <c r="E234" s="614" t="s">
        <v>1188</v>
      </c>
      <c r="F234" s="617" t="s">
        <v>695</v>
      </c>
      <c r="G234" s="617" t="s">
        <v>1189</v>
      </c>
    </row>
    <row r="235" spans="1:7" ht="15.6">
      <c r="A235" s="614">
        <v>7</v>
      </c>
      <c r="B235" s="621" t="s">
        <v>1190</v>
      </c>
      <c r="C235" s="618" t="s">
        <v>1191</v>
      </c>
      <c r="D235" s="622" t="s">
        <v>1192</v>
      </c>
      <c r="E235" s="614" t="s">
        <v>706</v>
      </c>
      <c r="F235" s="617" t="s">
        <v>704</v>
      </c>
      <c r="G235" s="617" t="s">
        <v>1184</v>
      </c>
    </row>
    <row r="236" spans="1:7" ht="15.6">
      <c r="A236" s="614">
        <v>8</v>
      </c>
      <c r="B236" s="615" t="s">
        <v>1193</v>
      </c>
      <c r="C236" s="614" t="s">
        <v>1194</v>
      </c>
      <c r="D236" s="623" t="s">
        <v>1195</v>
      </c>
      <c r="E236" s="614" t="s">
        <v>706</v>
      </c>
      <c r="F236" s="617" t="s">
        <v>695</v>
      </c>
      <c r="G236" s="617" t="s">
        <v>1196</v>
      </c>
    </row>
    <row r="237" spans="1:7" ht="15.6">
      <c r="A237" s="614">
        <v>9</v>
      </c>
      <c r="B237" s="615" t="s">
        <v>1197</v>
      </c>
      <c r="C237" s="614" t="s">
        <v>1198</v>
      </c>
      <c r="D237" s="623" t="s">
        <v>1199</v>
      </c>
      <c r="E237" s="614" t="s">
        <v>707</v>
      </c>
      <c r="F237" s="617" t="s">
        <v>704</v>
      </c>
      <c r="G237" s="617" t="s">
        <v>1200</v>
      </c>
    </row>
    <row r="238" spans="1:7" ht="15.6">
      <c r="A238" s="614">
        <v>10</v>
      </c>
      <c r="B238" s="615" t="s">
        <v>1201</v>
      </c>
      <c r="C238" s="614" t="s">
        <v>1202</v>
      </c>
      <c r="D238" s="619" t="s">
        <v>1203</v>
      </c>
      <c r="E238" s="614" t="s">
        <v>707</v>
      </c>
      <c r="F238" s="617" t="s">
        <v>768</v>
      </c>
      <c r="G238" s="617" t="s">
        <v>1168</v>
      </c>
    </row>
    <row r="239" spans="1:7" ht="15.6">
      <c r="A239" s="614">
        <v>11</v>
      </c>
      <c r="B239" s="624" t="s">
        <v>1204</v>
      </c>
      <c r="C239" s="614" t="s">
        <v>1205</v>
      </c>
      <c r="D239" s="616" t="s">
        <v>1206</v>
      </c>
      <c r="E239" s="614" t="s">
        <v>708</v>
      </c>
      <c r="F239" s="617" t="s">
        <v>704</v>
      </c>
      <c r="G239" s="617" t="s">
        <v>1207</v>
      </c>
    </row>
    <row r="240" spans="1:7" ht="15.6">
      <c r="A240" s="614">
        <v>12</v>
      </c>
      <c r="B240" s="614" t="s">
        <v>1208</v>
      </c>
      <c r="C240" s="614" t="s">
        <v>1209</v>
      </c>
      <c r="D240" s="625" t="s">
        <v>1210</v>
      </c>
      <c r="E240" s="614" t="s">
        <v>708</v>
      </c>
      <c r="F240" s="617" t="s">
        <v>704</v>
      </c>
      <c r="G240" s="617" t="s">
        <v>1176</v>
      </c>
    </row>
    <row r="241" spans="1:7" ht="15.6">
      <c r="A241" s="614">
        <v>13</v>
      </c>
      <c r="B241" s="626" t="s">
        <v>1211</v>
      </c>
      <c r="C241" s="614" t="s">
        <v>1212</v>
      </c>
      <c r="D241" s="627" t="s">
        <v>1213</v>
      </c>
      <c r="E241" s="614" t="s">
        <v>708</v>
      </c>
      <c r="F241" s="617" t="s">
        <v>704</v>
      </c>
      <c r="G241" s="617" t="s">
        <v>1214</v>
      </c>
    </row>
    <row r="242" spans="1:7" ht="15.6">
      <c r="A242" s="614">
        <v>14</v>
      </c>
      <c r="B242" s="628" t="s">
        <v>1215</v>
      </c>
      <c r="C242" s="614" t="s">
        <v>1216</v>
      </c>
      <c r="D242" s="619" t="s">
        <v>1217</v>
      </c>
      <c r="E242" s="614" t="s">
        <v>708</v>
      </c>
      <c r="F242" s="617" t="s">
        <v>695</v>
      </c>
      <c r="G242" s="617" t="s">
        <v>1218</v>
      </c>
    </row>
    <row r="243" spans="1:7" ht="15.6">
      <c r="A243" s="614">
        <v>15</v>
      </c>
      <c r="B243" s="614" t="s">
        <v>1219</v>
      </c>
      <c r="C243" s="614" t="s">
        <v>1220</v>
      </c>
      <c r="D243" s="623" t="s">
        <v>1221</v>
      </c>
      <c r="E243" s="614" t="s">
        <v>1222</v>
      </c>
      <c r="F243" s="617" t="s">
        <v>695</v>
      </c>
      <c r="G243" s="617" t="s">
        <v>1223</v>
      </c>
    </row>
    <row r="244" spans="1:7" ht="15.6">
      <c r="A244" s="614">
        <v>16</v>
      </c>
      <c r="B244" s="629" t="s">
        <v>1224</v>
      </c>
      <c r="C244" s="614" t="s">
        <v>1225</v>
      </c>
      <c r="D244" s="616" t="s">
        <v>1226</v>
      </c>
      <c r="E244" s="614" t="s">
        <v>1227</v>
      </c>
      <c r="F244" s="617" t="s">
        <v>704</v>
      </c>
      <c r="G244" s="617" t="s">
        <v>1228</v>
      </c>
    </row>
    <row r="245" spans="1:7" ht="15.6">
      <c r="A245" s="614">
        <v>17</v>
      </c>
      <c r="B245" s="630" t="s">
        <v>1229</v>
      </c>
      <c r="C245" s="614" t="s">
        <v>1230</v>
      </c>
      <c r="D245" s="625" t="s">
        <v>1231</v>
      </c>
      <c r="E245" s="614" t="s">
        <v>1227</v>
      </c>
      <c r="F245" s="617" t="s">
        <v>695</v>
      </c>
      <c r="G245" s="617" t="s">
        <v>1232</v>
      </c>
    </row>
    <row r="246" spans="1:7" ht="15.6">
      <c r="A246" s="614">
        <v>18</v>
      </c>
      <c r="B246" s="630" t="s">
        <v>1233</v>
      </c>
      <c r="C246" s="614" t="s">
        <v>1234</v>
      </c>
      <c r="D246" s="631" t="s">
        <v>1235</v>
      </c>
      <c r="E246" s="614" t="s">
        <v>1227</v>
      </c>
      <c r="F246" s="617" t="s">
        <v>695</v>
      </c>
      <c r="G246" s="617" t="s">
        <v>1236</v>
      </c>
    </row>
    <row r="247" spans="1:7" ht="15.6">
      <c r="A247" s="614">
        <v>19</v>
      </c>
      <c r="B247" s="630" t="s">
        <v>1237</v>
      </c>
      <c r="C247" s="630" t="s">
        <v>1238</v>
      </c>
      <c r="D247" s="632" t="s">
        <v>1239</v>
      </c>
      <c r="E247" s="630" t="s">
        <v>1240</v>
      </c>
      <c r="F247" s="617" t="s">
        <v>695</v>
      </c>
      <c r="G247" s="617" t="s">
        <v>1241</v>
      </c>
    </row>
    <row r="248" spans="1:7" ht="15.6">
      <c r="A248" s="614">
        <v>20</v>
      </c>
      <c r="B248" s="614" t="s">
        <v>1242</v>
      </c>
      <c r="C248" s="614" t="s">
        <v>1243</v>
      </c>
      <c r="D248" s="623" t="s">
        <v>1244</v>
      </c>
      <c r="E248" s="614" t="s">
        <v>1245</v>
      </c>
      <c r="F248" s="617" t="s">
        <v>1246</v>
      </c>
      <c r="G248" s="617" t="s">
        <v>1247</v>
      </c>
    </row>
    <row r="249" spans="1:7" ht="15.6">
      <c r="A249" s="614">
        <v>21</v>
      </c>
      <c r="B249" s="614" t="s">
        <v>1248</v>
      </c>
      <c r="C249" s="614" t="s">
        <v>1249</v>
      </c>
      <c r="D249" s="616" t="s">
        <v>1250</v>
      </c>
      <c r="E249" s="614" t="s">
        <v>1251</v>
      </c>
      <c r="F249" s="617" t="s">
        <v>695</v>
      </c>
      <c r="G249" s="617" t="s">
        <v>1252</v>
      </c>
    </row>
    <row r="250" spans="1:7" ht="15.6">
      <c r="A250" s="614">
        <v>22</v>
      </c>
      <c r="B250" s="614" t="s">
        <v>1253</v>
      </c>
      <c r="C250" s="614" t="s">
        <v>1254</v>
      </c>
      <c r="D250" s="619" t="s">
        <v>1255</v>
      </c>
      <c r="E250" s="614" t="s">
        <v>1256</v>
      </c>
      <c r="F250" s="617" t="s">
        <v>704</v>
      </c>
      <c r="G250" s="617" t="s">
        <v>709</v>
      </c>
    </row>
    <row r="251" spans="1:7" ht="15.6">
      <c r="A251" s="614">
        <v>23</v>
      </c>
      <c r="B251" s="633" t="s">
        <v>1257</v>
      </c>
      <c r="C251" s="634" t="s">
        <v>1258</v>
      </c>
      <c r="D251" s="616" t="s">
        <v>1259</v>
      </c>
      <c r="E251" s="633" t="s">
        <v>1260</v>
      </c>
      <c r="F251" s="617" t="s">
        <v>704</v>
      </c>
      <c r="G251" s="617" t="s">
        <v>1207</v>
      </c>
    </row>
    <row r="252" spans="1:7">
      <c r="A252" s="610">
        <v>15</v>
      </c>
      <c r="B252" s="584" t="s">
        <v>777</v>
      </c>
      <c r="C252" s="584" t="s">
        <v>778</v>
      </c>
      <c r="D252" s="588" t="s">
        <v>779</v>
      </c>
      <c r="E252" s="584" t="s">
        <v>780</v>
      </c>
      <c r="F252" s="584" t="s">
        <v>695</v>
      </c>
      <c r="G252" s="584" t="s">
        <v>781</v>
      </c>
    </row>
    <row r="253" spans="1:7">
      <c r="A253" s="610">
        <v>16</v>
      </c>
      <c r="B253" s="584" t="s">
        <v>782</v>
      </c>
      <c r="C253" s="584" t="s">
        <v>783</v>
      </c>
      <c r="D253" s="588" t="s">
        <v>784</v>
      </c>
      <c r="E253" s="584" t="s">
        <v>780</v>
      </c>
      <c r="F253" s="584" t="s">
        <v>695</v>
      </c>
      <c r="G253" s="584" t="s">
        <v>785</v>
      </c>
    </row>
    <row r="254" spans="1:7">
      <c r="A254" s="610">
        <v>17</v>
      </c>
      <c r="B254" s="584" t="s">
        <v>786</v>
      </c>
      <c r="C254" s="584" t="s">
        <v>787</v>
      </c>
      <c r="D254" s="588" t="s">
        <v>788</v>
      </c>
      <c r="E254" s="584" t="s">
        <v>789</v>
      </c>
      <c r="F254" s="584" t="s">
        <v>695</v>
      </c>
      <c r="G254" s="584" t="s">
        <v>742</v>
      </c>
    </row>
    <row r="255" spans="1:7">
      <c r="A255" s="587">
        <v>18</v>
      </c>
      <c r="B255" s="584" t="s">
        <v>790</v>
      </c>
      <c r="C255" s="584" t="s">
        <v>791</v>
      </c>
      <c r="D255" s="588" t="s">
        <v>792</v>
      </c>
      <c r="E255" s="584" t="s">
        <v>789</v>
      </c>
      <c r="F255" s="584" t="s">
        <v>695</v>
      </c>
      <c r="G255" s="584" t="s">
        <v>793</v>
      </c>
    </row>
    <row r="256" spans="1:7">
      <c r="A256" s="610">
        <v>19</v>
      </c>
      <c r="B256" s="584" t="s">
        <v>798</v>
      </c>
      <c r="C256" s="584" t="s">
        <v>799</v>
      </c>
      <c r="D256" s="612"/>
      <c r="E256" s="612" t="s">
        <v>800</v>
      </c>
      <c r="F256" s="585" t="s">
        <v>801</v>
      </c>
      <c r="G256" s="584" t="s">
        <v>802</v>
      </c>
    </row>
    <row r="257" spans="1:7">
      <c r="A257" s="610">
        <v>20</v>
      </c>
      <c r="B257" s="584" t="s">
        <v>803</v>
      </c>
      <c r="C257" s="584" t="s">
        <v>804</v>
      </c>
      <c r="D257" s="584"/>
      <c r="E257" s="584" t="s">
        <v>805</v>
      </c>
      <c r="F257" s="584" t="s">
        <v>801</v>
      </c>
      <c r="G257" s="584" t="s">
        <v>806</v>
      </c>
    </row>
    <row r="258" spans="1:7">
      <c r="A258" s="587">
        <v>21</v>
      </c>
      <c r="B258" s="584" t="s">
        <v>807</v>
      </c>
      <c r="C258" s="584" t="s">
        <v>808</v>
      </c>
      <c r="D258" s="588" t="s">
        <v>809</v>
      </c>
      <c r="E258" s="584" t="s">
        <v>805</v>
      </c>
      <c r="F258" s="584" t="s">
        <v>801</v>
      </c>
      <c r="G258" s="584" t="s">
        <v>806</v>
      </c>
    </row>
    <row r="259" spans="1:7">
      <c r="A259" s="610">
        <v>22</v>
      </c>
      <c r="B259" s="584" t="s">
        <v>810</v>
      </c>
      <c r="C259" s="584" t="s">
        <v>811</v>
      </c>
      <c r="D259" s="588" t="s">
        <v>812</v>
      </c>
      <c r="E259" s="584" t="s">
        <v>813</v>
      </c>
      <c r="F259" s="584" t="s">
        <v>801</v>
      </c>
      <c r="G259" s="584" t="s">
        <v>859</v>
      </c>
    </row>
    <row r="260" spans="1:7">
      <c r="A260" s="587">
        <v>23</v>
      </c>
      <c r="B260" s="584" t="s">
        <v>814</v>
      </c>
      <c r="C260" s="584" t="s">
        <v>815</v>
      </c>
      <c r="D260" s="588"/>
      <c r="E260" s="584" t="s">
        <v>816</v>
      </c>
      <c r="F260" s="584" t="s">
        <v>801</v>
      </c>
      <c r="G260" s="584" t="s">
        <v>817</v>
      </c>
    </row>
    <row r="261" spans="1:7">
      <c r="A261" s="610">
        <v>24</v>
      </c>
      <c r="B261" s="584" t="s">
        <v>818</v>
      </c>
      <c r="C261" s="584" t="s">
        <v>819</v>
      </c>
      <c r="D261" s="588" t="s">
        <v>820</v>
      </c>
      <c r="E261" s="584" t="s">
        <v>821</v>
      </c>
      <c r="F261" s="584" t="s">
        <v>801</v>
      </c>
      <c r="G261" s="584" t="s">
        <v>822</v>
      </c>
    </row>
    <row r="262" spans="1:7">
      <c r="A262" s="587">
        <v>25</v>
      </c>
      <c r="B262" s="584" t="s">
        <v>823</v>
      </c>
      <c r="C262" s="584" t="s">
        <v>824</v>
      </c>
      <c r="D262" s="588" t="s">
        <v>825</v>
      </c>
      <c r="E262" s="584" t="s">
        <v>826</v>
      </c>
      <c r="F262" s="584" t="s">
        <v>715</v>
      </c>
      <c r="G262" s="584" t="s">
        <v>696</v>
      </c>
    </row>
    <row r="263" spans="1:7">
      <c r="A263" s="610">
        <v>26</v>
      </c>
      <c r="B263" s="584" t="s">
        <v>827</v>
      </c>
      <c r="C263" s="584" t="s">
        <v>828</v>
      </c>
      <c r="D263" s="588" t="s">
        <v>829</v>
      </c>
      <c r="E263" s="584" t="s">
        <v>830</v>
      </c>
      <c r="F263" s="584" t="s">
        <v>831</v>
      </c>
      <c r="G263" s="584" t="s">
        <v>832</v>
      </c>
    </row>
    <row r="264" spans="1:7">
      <c r="A264" s="610">
        <v>27</v>
      </c>
      <c r="B264" s="584" t="s">
        <v>857</v>
      </c>
      <c r="C264" s="584" t="s">
        <v>858</v>
      </c>
      <c r="D264" s="588"/>
      <c r="E264" s="584" t="s">
        <v>800</v>
      </c>
      <c r="F264" s="584" t="s">
        <v>801</v>
      </c>
      <c r="G264" s="584" t="s">
        <v>859</v>
      </c>
    </row>
  </sheetData>
  <mergeCells count="113">
    <mergeCell ref="A222:G222"/>
    <mergeCell ref="A223:G223"/>
    <mergeCell ref="A224:G224"/>
    <mergeCell ref="A226:A228"/>
    <mergeCell ref="B226:B228"/>
    <mergeCell ref="C226:C228"/>
    <mergeCell ref="D226:D228"/>
    <mergeCell ref="E226:E228"/>
    <mergeCell ref="F226:F228"/>
    <mergeCell ref="G226:G228"/>
    <mergeCell ref="A168:G168"/>
    <mergeCell ref="A202:G202"/>
    <mergeCell ref="A203:G203"/>
    <mergeCell ref="A204:G204"/>
    <mergeCell ref="A206:A208"/>
    <mergeCell ref="B206:B208"/>
    <mergeCell ref="C206:C208"/>
    <mergeCell ref="D206:D208"/>
    <mergeCell ref="E206:E208"/>
    <mergeCell ref="F206:F208"/>
    <mergeCell ref="G206:G208"/>
    <mergeCell ref="A153:A155"/>
    <mergeCell ref="B153:B155"/>
    <mergeCell ref="C153:C155"/>
    <mergeCell ref="D153:D155"/>
    <mergeCell ref="E153:E155"/>
    <mergeCell ref="F153:F155"/>
    <mergeCell ref="G153:G155"/>
    <mergeCell ref="A166:G166"/>
    <mergeCell ref="A167:G167"/>
    <mergeCell ref="A115:G115"/>
    <mergeCell ref="A116:G116"/>
    <mergeCell ref="A117:G117"/>
    <mergeCell ref="A119:A121"/>
    <mergeCell ref="B119:B121"/>
    <mergeCell ref="C119:C121"/>
    <mergeCell ref="D119:D121"/>
    <mergeCell ref="E119:E121"/>
    <mergeCell ref="F119:F121"/>
    <mergeCell ref="G119:G121"/>
    <mergeCell ref="A77:G77"/>
    <mergeCell ref="A78:G78"/>
    <mergeCell ref="A79:G79"/>
    <mergeCell ref="A81:A83"/>
    <mergeCell ref="B81:B83"/>
    <mergeCell ref="C81:C83"/>
    <mergeCell ref="D81:D83"/>
    <mergeCell ref="E81:E83"/>
    <mergeCell ref="F81:F83"/>
    <mergeCell ref="G81:G83"/>
    <mergeCell ref="A19:G19"/>
    <mergeCell ref="A20:G20"/>
    <mergeCell ref="A21:G21"/>
    <mergeCell ref="A23:A25"/>
    <mergeCell ref="B23:B25"/>
    <mergeCell ref="C23:C25"/>
    <mergeCell ref="D23:D25"/>
    <mergeCell ref="E23:E25"/>
    <mergeCell ref="F23:F25"/>
    <mergeCell ref="G23:G25"/>
    <mergeCell ref="I10:V10"/>
    <mergeCell ref="I11:V11"/>
    <mergeCell ref="A3:G3"/>
    <mergeCell ref="A4:G4"/>
    <mergeCell ref="A5:G5"/>
    <mergeCell ref="A7:B7"/>
    <mergeCell ref="A8:A9"/>
    <mergeCell ref="B8:B9"/>
    <mergeCell ref="C8:C9"/>
    <mergeCell ref="D8:D9"/>
    <mergeCell ref="E8:E9"/>
    <mergeCell ref="F8:F9"/>
    <mergeCell ref="G8:G9"/>
    <mergeCell ref="A47:G47"/>
    <mergeCell ref="A48:G48"/>
    <mergeCell ref="A49:G49"/>
    <mergeCell ref="A51:A53"/>
    <mergeCell ref="B51:B53"/>
    <mergeCell ref="C51:C53"/>
    <mergeCell ref="D51:D53"/>
    <mergeCell ref="E51:E53"/>
    <mergeCell ref="F51:F53"/>
    <mergeCell ref="G51:G53"/>
    <mergeCell ref="A65:G65"/>
    <mergeCell ref="A66:G66"/>
    <mergeCell ref="A67:G67"/>
    <mergeCell ref="A69:A71"/>
    <mergeCell ref="B69:B71"/>
    <mergeCell ref="C69:C71"/>
    <mergeCell ref="D69:D71"/>
    <mergeCell ref="E69:E71"/>
    <mergeCell ref="F69:F71"/>
    <mergeCell ref="G69:G71"/>
    <mergeCell ref="A95:G95"/>
    <mergeCell ref="A96:G96"/>
    <mergeCell ref="A97:G97"/>
    <mergeCell ref="A99:A101"/>
    <mergeCell ref="B99:B101"/>
    <mergeCell ref="C99:C101"/>
    <mergeCell ref="D99:D101"/>
    <mergeCell ref="E99:E101"/>
    <mergeCell ref="F99:F101"/>
    <mergeCell ref="G99:G101"/>
    <mergeCell ref="A126:G126"/>
    <mergeCell ref="A127:G127"/>
    <mergeCell ref="A128:G128"/>
    <mergeCell ref="A130:A132"/>
    <mergeCell ref="B130:B132"/>
    <mergeCell ref="C130:C132"/>
    <mergeCell ref="D130:D132"/>
    <mergeCell ref="E130:E132"/>
    <mergeCell ref="F130:F132"/>
    <mergeCell ref="G130:G13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19</vt:i4>
      </vt:variant>
    </vt:vector>
  </HeadingPairs>
  <TitlesOfParts>
    <vt:vector size="40" baseType="lpstr">
      <vt:lpstr>Form 1</vt:lpstr>
      <vt:lpstr>Form 2</vt:lpstr>
      <vt:lpstr>form 3</vt:lpstr>
      <vt:lpstr>Form 4</vt:lpstr>
      <vt:lpstr>form 5</vt:lpstr>
      <vt:lpstr>form 5 lanjutan</vt:lpstr>
      <vt:lpstr>Form 6</vt:lpstr>
      <vt:lpstr>Form 7</vt:lpstr>
      <vt:lpstr>form 7 lanj 1</vt:lpstr>
      <vt:lpstr>form 7 lanj 2</vt:lpstr>
      <vt:lpstr>LANSIA  </vt:lpstr>
      <vt:lpstr>LAP RENSTRA 2015</vt:lpstr>
      <vt:lpstr>Sheet2</vt:lpstr>
      <vt:lpstr>Sheet3</vt:lpstr>
      <vt:lpstr>F0RM 8 </vt:lpstr>
      <vt:lpstr>MORBIDITAS Lansia</vt:lpstr>
      <vt:lpstr>DATA PROGRAM</vt:lpstr>
      <vt:lpstr>K1 MURNI K1 AKSES</vt:lpstr>
      <vt:lpstr>DATA KB BARU</vt:lpstr>
      <vt:lpstr>JUMLAH TENAGA TERLATIH</vt:lpstr>
      <vt:lpstr>DATA  IBU RESTI</vt:lpstr>
      <vt:lpstr>'DATA PROGRAM'!Print_Area</vt:lpstr>
      <vt:lpstr>'F0RM 8 '!Print_Area</vt:lpstr>
      <vt:lpstr>'Form 1'!Print_Area</vt:lpstr>
      <vt:lpstr>'Form 2'!Print_Area</vt:lpstr>
      <vt:lpstr>'form 3'!Print_Area</vt:lpstr>
      <vt:lpstr>'Form 4'!Print_Area</vt:lpstr>
      <vt:lpstr>'form 5 lanjutan'!Print_Area</vt:lpstr>
      <vt:lpstr>'Form 7'!Print_Area</vt:lpstr>
      <vt:lpstr>'form 7 lanj 1'!Print_Area</vt:lpstr>
      <vt:lpstr>'form 7 lanj 2'!Print_Area</vt:lpstr>
      <vt:lpstr>'K1 MURNI K1 AKSES'!Print_Area</vt:lpstr>
      <vt:lpstr>'LAP RENSTRA 2015'!Print_Area</vt:lpstr>
      <vt:lpstr>'Form 1'!Print_Titles</vt:lpstr>
      <vt:lpstr>'Form 2'!Print_Titles</vt:lpstr>
      <vt:lpstr>'form 3'!Print_Titles</vt:lpstr>
      <vt:lpstr>'Form 4'!Print_Titles</vt:lpstr>
      <vt:lpstr>'Form 6'!Print_Titles</vt:lpstr>
      <vt:lpstr>'Form 7'!Print_Titles</vt:lpstr>
      <vt:lpstr>'LAP RENSTRA 2015'!Print_Titles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2026-01-20T02:57:27Z</cp:lastPrinted>
  <dcterms:created xsi:type="dcterms:W3CDTF">2015-09-10T00:09:09Z</dcterms:created>
  <dcterms:modified xsi:type="dcterms:W3CDTF">2026-01-27T04:57:26Z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6df1731c779b4dbfbd8b2dfe7f1c9905</vt:lpwstr>
  </property>
</Properties>
</file>